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46" windowWidth="20730" windowHeight="11760" firstSheet="1" activeTab="3"/>
  </bookViews>
  <sheets>
    <sheet name="додаток 1" sheetId="1" state="hidden" r:id="rId1"/>
    <sheet name="додаток " sheetId="2" r:id="rId2"/>
    <sheet name="додаток 2" sheetId="3" r:id="rId3"/>
    <sheet name="додаток 3" sheetId="4" r:id="rId4"/>
  </sheets>
  <externalReferences>
    <externalReference r:id="rId7"/>
  </externalReferences>
  <definedNames/>
  <calcPr fullCalcOnLoad="1" refMode="R1C1"/>
</workbook>
</file>

<file path=xl/sharedStrings.xml><?xml version="1.0" encoding="utf-8"?>
<sst xmlns="http://schemas.openxmlformats.org/spreadsheetml/2006/main" count="355" uniqueCount="283">
  <si>
    <t>Додаток № 1</t>
  </si>
  <si>
    <t>Код</t>
  </si>
  <si>
    <t>Загальний фонд</t>
  </si>
  <si>
    <t>Спеціальний фонд</t>
  </si>
  <si>
    <t>Податкові надходження</t>
  </si>
  <si>
    <t>Податок на прибуток підприємств та фінансових установ комунальної власності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</si>
  <si>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</si>
  <si>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</si>
  <si>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</si>
  <si>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</si>
  <si>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збір, сплачений юридичними особами</t>
  </si>
  <si>
    <t>Єдиний податок</t>
  </si>
  <si>
    <t>Єдиний податок з юридичних осіб</t>
  </si>
  <si>
    <t>Єдиний податок з фізичних осіб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</si>
  <si>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</si>
  <si>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</si>
  <si>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</si>
  <si>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Неподаткові надходження</t>
  </si>
  <si>
    <t>Адміністративні штрафи та інші санкції</t>
  </si>
  <si>
    <t xml:space="preserve">Державне мито           </t>
  </si>
  <si>
    <t>Державне мито, що сплачується за місцем розгляду та оформлення документів, у тому числі за оформлення документів на спадщину  і дарування</t>
  </si>
  <si>
    <t>Державне мито, пов"язане з видачею та оформленням закордонних паспортів (посвідок) та паспортів громадянУкраїни</t>
  </si>
  <si>
    <t>Інші надходження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</si>
  <si>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</si>
  <si>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</si>
  <si>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</si>
  <si>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</si>
  <si>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(ініціали і прізвище)</t>
  </si>
  <si>
    <t>ДОХОДИ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</si>
  <si>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</si>
  <si>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</si>
  <si>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</si>
  <si>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</si>
  <si>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</si>
  <si>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споживання</t>
  </si>
  <si>
    <t>видатки розвитку</t>
  </si>
  <si>
    <t>РАЗОМ</t>
  </si>
  <si>
    <t>Видатки спеціального фонду</t>
  </si>
  <si>
    <t>Державне управління</t>
  </si>
  <si>
    <t>Освіта</t>
  </si>
  <si>
    <t>Соціальний захист та соціальне забезпечення</t>
  </si>
  <si>
    <t>Житлово-комунальне господарство</t>
  </si>
  <si>
    <t>Разом видатків</t>
  </si>
  <si>
    <t>Надання державного пільгового кредиту індивідуальним сільським забудовникам</t>
  </si>
  <si>
    <t>Інша діяльність у сфері охорони навколишнього природного середовища</t>
  </si>
  <si>
    <t>Усього по КЕКВ 3142</t>
  </si>
  <si>
    <t>Усього по КЕКВ 3132</t>
  </si>
  <si>
    <t>3110</t>
  </si>
  <si>
    <t>Усього по КЕКВ 3110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</si>
  <si>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</si>
  <si>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Усього по КЕКВ 3122</t>
  </si>
  <si>
    <t>Інші заходи у сфері автомобільного транспорту</t>
  </si>
  <si>
    <t>Інші джерела власних надходжень бюджетних установ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</si>
  <si>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</si>
  <si>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в т.ч. бюджет розвитку</t>
  </si>
  <si>
    <t>Податок на прибуток підприємств</t>
  </si>
  <si>
    <t>Податки на власність</t>
  </si>
  <si>
    <t>Податок з власників транспортних засобів та інших самохідних машин і механізмів</t>
  </si>
  <si>
    <t>Податок з власників наземних транспортних засобів та інших самохідних машин і механізмів (юридичних осіб)</t>
  </si>
  <si>
    <t>Податок з власників наземних транспортних засобів та інших самохідних машин і механізмів (з громадян)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</si>
  <si>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</si>
  <si>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</si>
  <si>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</si>
  <si>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спеціальне використання води водних об'єктів місцевого значення</t>
  </si>
  <si>
    <t>Рентна плата за користування надрами для видобування корисних копалин місцевого значення</t>
  </si>
  <si>
    <t>Рентна плата за користування надрами в цілях, не пов'язаних з видобуванням корисних копалин</t>
  </si>
  <si>
    <t>Внутрішні податки на товари та послуги</t>
  </si>
  <si>
    <t>Акцизний податок з реалізації суб’єктами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</si>
  <si>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</si>
  <si>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</si>
  <si>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</si>
  <si>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</si>
  <si>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</si>
  <si>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</si>
  <si>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</si>
  <si>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</si>
  <si>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Туристичний збір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</si>
  <si>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</si>
  <si>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Інші податки та збори</t>
  </si>
  <si>
    <t>Доходи від власності та підприємницької діяльності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</si>
  <si>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</si>
  <si>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Інші неподаткові надходження</t>
  </si>
  <si>
    <t>Всього доходів</t>
  </si>
  <si>
    <t>На початок періоду</t>
  </si>
  <si>
    <t>Фінансування за активними операціями</t>
  </si>
  <si>
    <t>Зміни обсягів бюджетних коштів</t>
  </si>
  <si>
    <t xml:space="preserve"> ФІНАНСУВАННЯ</t>
  </si>
  <si>
    <t>Загальне фінансування</t>
  </si>
  <si>
    <t>Фінансування за борговими операціями</t>
  </si>
  <si>
    <t>Запозичення</t>
  </si>
  <si>
    <t>Внутрішні запозичення</t>
  </si>
  <si>
    <t>Зовнішні запозичення</t>
  </si>
  <si>
    <t>Погашення</t>
  </si>
  <si>
    <t>Внутрішні зобов'язання</t>
  </si>
  <si>
    <t>Зовнішні зобов'язання</t>
  </si>
  <si>
    <t>Зміни обсягів  депозитів і цінних паперів, що використовуються для управління ліквідністю</t>
  </si>
  <si>
    <t>Розміщення бюджетних коштів на депозитах або придбання цінних паперів</t>
  </si>
  <si>
    <t>Придбання цінних паперів</t>
  </si>
  <si>
    <t>РОЗПОДІЛ</t>
  </si>
  <si>
    <t>0111</t>
  </si>
  <si>
    <t>(підпис)</t>
  </si>
  <si>
    <t>Благодійні внески, гранти та дарунки</t>
  </si>
  <si>
    <t>Кошти, що передаються із загального фонду бюджету до бюджету розвитку (спеціального фонду)</t>
  </si>
  <si>
    <t>0910</t>
  </si>
  <si>
    <t>1090</t>
  </si>
  <si>
    <t>0620</t>
  </si>
  <si>
    <t>0828</t>
  </si>
  <si>
    <t>0100</t>
  </si>
  <si>
    <t>1000</t>
  </si>
  <si>
    <t>0451</t>
  </si>
  <si>
    <t>0540</t>
  </si>
  <si>
    <t>0180</t>
  </si>
  <si>
    <t>Внутрішнє фінансування</t>
  </si>
  <si>
    <t>Фінансування за рахунок зміни залишків коштів бюджетів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</si>
  <si>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</si>
  <si>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</si>
  <si>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</si>
  <si>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</si>
  <si>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Організація та проведення громадських робіт</t>
  </si>
  <si>
    <t>Надання капітального трансферту КП "Сватове-тепло" на співфінансування проекту реконструкції котельної № 8</t>
  </si>
  <si>
    <t>Надання капітального трансферту МКП "Сватівський водоканал" на придбання спецтехніки  (співфінансування)</t>
  </si>
  <si>
    <t>Усього по КЕКВ 3210</t>
  </si>
  <si>
    <t>0610</t>
  </si>
  <si>
    <t>0133</t>
  </si>
  <si>
    <t>1050</t>
  </si>
  <si>
    <t>1010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</si>
  <si>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</si>
  <si>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</si>
  <si>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0490</t>
  </si>
  <si>
    <t>Реалізація заходів щодо інвестиційного розвитку території</t>
  </si>
  <si>
    <t>0421</t>
  </si>
  <si>
    <t>0456</t>
  </si>
  <si>
    <t>Будівництво ліній зовнішнього освітлення</t>
  </si>
  <si>
    <t>Будівництво туалету на пл.Привокзальній</t>
  </si>
  <si>
    <t>Реконструкція полігону ТПВ (виготовлення проекту)</t>
  </si>
  <si>
    <t>0320</t>
  </si>
  <si>
    <t>Забезпечення функціонування теплових мереж</t>
  </si>
  <si>
    <t>Забезпечення функціонування водопровідно-каналізаційного господарства</t>
  </si>
  <si>
    <t>0512</t>
  </si>
  <si>
    <t>3000</t>
  </si>
  <si>
    <t>4000</t>
  </si>
  <si>
    <t>6000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</si>
  <si>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</si>
  <si>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</si>
  <si>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</si>
  <si>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0150</t>
  </si>
  <si>
    <t>0443</t>
  </si>
  <si>
    <t>Заходи запобігання та ліквідації надзвичайних ситуацій та наслідків стихійного лиха</t>
  </si>
  <si>
    <t>Організація благоустрою населених пунктів</t>
  </si>
  <si>
    <t>Утримання та розвитокавтомобільних доріг та дорожньої інфраструктури за рахунок коштів місцевого бюджету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</si>
  <si>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</si>
  <si>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Інша діяльність у сфері управління</t>
  </si>
  <si>
    <t>Надання дошкільної освіти</t>
  </si>
  <si>
    <t>3140</t>
  </si>
  <si>
    <t>Культура та мистецтво</t>
  </si>
  <si>
    <t>4060</t>
  </si>
  <si>
    <t>Забезпечення діяльності палаців і будинків культури, клубів, центрів дозвілля та інших клубних закладів</t>
  </si>
  <si>
    <t>6013</t>
  </si>
  <si>
    <t>Забезпечення діяльностіводопровідно-каналізаційне господарства</t>
  </si>
  <si>
    <t>6020</t>
  </si>
  <si>
    <t>Забезпечення функціонування  підприємств, установ та організацій, що виробляють, виконують та/або надають житлово-комунальні послуги</t>
  </si>
  <si>
    <t>6030</t>
  </si>
  <si>
    <t>7100</t>
  </si>
  <si>
    <r>
      <t>Сільське, лісове, рибне  та мисливство</t>
    </r>
    <r>
      <rPr>
        <b/>
        <sz val="12"/>
        <color indexed="8"/>
        <rFont val="Times New Roman"/>
        <family val="1"/>
      </rPr>
      <t> </t>
    </r>
  </si>
  <si>
    <t>7130</t>
  </si>
  <si>
    <t>Здійснення заходів із землеустрою</t>
  </si>
  <si>
    <t>7300</t>
  </si>
  <si>
    <t>Будівництво та регіональний розвиток</t>
  </si>
  <si>
    <r>
      <t>Будівництво інших об</t>
    </r>
    <r>
      <rPr>
        <sz val="7"/>
        <color indexed="8"/>
        <rFont val="Calibri"/>
        <family val="2"/>
      </rPr>
      <t>'</t>
    </r>
    <r>
      <rPr>
        <sz val="7"/>
        <color indexed="8"/>
        <rFont val="Book Antiqua"/>
        <family val="1"/>
      </rPr>
      <t>єктів соціальної та виробничої інфраструктури комунальної власності</t>
    </r>
  </si>
  <si>
    <t>Транспорт та транспортна інфраструктура, дорожнє господарство</t>
  </si>
  <si>
    <t>Утримання та розвиток автомобільних доріг та дорожньої інфраструктури за рахунок коштів місцевого бюджету</t>
  </si>
  <si>
    <r>
      <t>Інші програми та заходи, пов</t>
    </r>
    <r>
      <rPr>
        <b/>
        <sz val="7"/>
        <color indexed="8"/>
        <rFont val="Calibri"/>
        <family val="2"/>
      </rPr>
      <t>'</t>
    </r>
    <r>
      <rPr>
        <b/>
        <sz val="7"/>
        <color indexed="8"/>
        <rFont val="Book Antiqua"/>
        <family val="1"/>
      </rPr>
      <t>язані з економічною діяльністю</t>
    </r>
  </si>
  <si>
    <t>Членські внески до асоціацй органів місцевого самоврядування</t>
  </si>
  <si>
    <t>Захист населення і територій від надзвичайних ситуацій техногенного та природного характеру</t>
  </si>
  <si>
    <t>Охорона навколишнього природного середовища</t>
  </si>
  <si>
    <t>Утилізація відходів</t>
  </si>
  <si>
    <t>Міжбюджетні трансферти</t>
  </si>
  <si>
    <t>Інші дотації з місцевого бюджету іншим місцевим бюджетам</t>
  </si>
  <si>
    <t>Інші субвенції з місцевого бюджету</t>
  </si>
  <si>
    <t>3210</t>
  </si>
  <si>
    <t>3242</t>
  </si>
  <si>
    <t>Інші заходи у сфері соціального захисту і соціального забезпечення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</si>
  <si>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</si>
  <si>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Субвенції з місцевих бюджетів іншим місцевим бюджетам</t>
  </si>
  <si>
    <t>Керівник ФРВ - головний бухгалтер</t>
  </si>
  <si>
    <t>Н.О.Варибрус</t>
  </si>
  <si>
    <t>Керівник ФРВ - головний бухгалтер  ___________________ Н.О.Варибрус</t>
  </si>
  <si>
    <t>Усього доходів (без врахування міжбюджетних трансфертів)</t>
  </si>
  <si>
    <t>Офіційні трансферти</t>
  </si>
  <si>
    <t>Усього</t>
  </si>
  <si>
    <t>Найменування згідно з Класифікацією доходів бюджету</t>
  </si>
  <si>
    <t>(грн.)</t>
  </si>
  <si>
    <t>Сватівської міської ради на 2019 рік"</t>
  </si>
  <si>
    <t xml:space="preserve"> місцевого бюджету  на 2019 рік</t>
  </si>
  <si>
    <t xml:space="preserve">Адміністративні штрафи та штрафні санкції за порушення законодавства у сфері виробництва та обігу алкогольних напоїв та тютюнових виробів 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</si>
  <si>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</si>
  <si>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місцевого бюджету  на 2019 рік</t>
  </si>
  <si>
    <t>у т.ч. бюджет розвитку</t>
  </si>
  <si>
    <t>Найменування згідно з Класифікацією фінансування бюджету</t>
  </si>
  <si>
    <t>Фінансування за типом кредитора</t>
  </si>
  <si>
    <r>
      <t>Фінансування за типом боргового зобов</t>
    </r>
    <r>
      <rPr>
        <sz val="11"/>
        <rFont val="Calibri"/>
        <family val="2"/>
      </rPr>
      <t>'</t>
    </r>
    <r>
      <rPr>
        <sz val="11"/>
        <rFont val="Times New Roman"/>
        <family val="1"/>
      </rPr>
      <t>язання</t>
    </r>
  </si>
  <si>
    <t>Х</t>
  </si>
  <si>
    <t>видатків місцевого бюджету на 2019 рік</t>
  </si>
  <si>
    <t>(грн)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</si>
  <si>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</si>
  <si>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</si>
  <si>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Код Програмної класифікації видатків та кредитування місцевих бюджетів</t>
  </si>
  <si>
    <t>Найменування головного розпорядника коштів місцевого бюджету/відповідального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</si>
  <si>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у т.ч., бюджет розвитку</t>
  </si>
  <si>
    <t>4082</t>
  </si>
  <si>
    <t>Інші заходи в галузі культури та мистецтва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</si>
  <si>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</si>
  <si>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</si>
  <si>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0829</t>
  </si>
  <si>
    <t>0810</t>
  </si>
  <si>
    <t>5000</t>
  </si>
  <si>
    <t>Фізична культура і спорт</t>
  </si>
  <si>
    <t>до рішення 26 сесії (7скликання) "Про місцевий  бюджет</t>
  </si>
  <si>
    <t>УСЬОГО</t>
  </si>
  <si>
    <t>Сватівська міська рада Луганської області</t>
  </si>
  <si>
    <t>0110000</t>
  </si>
  <si>
    <t>0110150</t>
  </si>
  <si>
    <t>0111010</t>
  </si>
  <si>
    <t>0113140</t>
  </si>
  <si>
    <t>0113210</t>
  </si>
  <si>
    <t>0113242</t>
  </si>
  <si>
    <t>0114060</t>
  </si>
  <si>
    <t>0114082</t>
  </si>
  <si>
    <t>0115061</t>
  </si>
  <si>
    <t>0116030</t>
  </si>
  <si>
    <t>0117130</t>
  </si>
  <si>
    <r>
      <t>Будівництво об</t>
    </r>
    <r>
      <rPr>
        <sz val="7"/>
        <color indexed="8"/>
        <rFont val="Calibri"/>
        <family val="2"/>
      </rPr>
      <t>'</t>
    </r>
    <r>
      <rPr>
        <sz val="7"/>
        <color indexed="8"/>
        <rFont val="Book Antiqua"/>
        <family val="1"/>
      </rPr>
      <t>єктів житлово-комунального господарства</t>
    </r>
  </si>
  <si>
    <t>0117310</t>
  </si>
  <si>
    <t>7310</t>
  </si>
  <si>
    <t>0117330</t>
  </si>
  <si>
    <t>0117413</t>
  </si>
  <si>
    <t>0117461</t>
  </si>
  <si>
    <t>0470</t>
  </si>
  <si>
    <t>Заходи з енергозбереження</t>
  </si>
  <si>
    <t>0117640</t>
  </si>
  <si>
    <t>0117680</t>
  </si>
  <si>
    <t>0118312</t>
  </si>
  <si>
    <r>
      <t>Розподіл коштів бюджету розвитку за об</t>
    </r>
    <r>
      <rPr>
        <b/>
        <sz val="11"/>
        <color indexed="8"/>
        <rFont val="Calibri"/>
        <family val="2"/>
      </rPr>
      <t>'</t>
    </r>
    <r>
      <rPr>
        <b/>
        <sz val="11"/>
        <color indexed="8"/>
        <rFont val="Book Antiqua"/>
        <family val="1"/>
      </rPr>
      <t>єктами у 2019 році</t>
    </r>
  </si>
  <si>
    <t>Код Програмної класифікації видатків та кредитування місцевого бюджету</t>
  </si>
  <si>
    <r>
      <t>Назва об</t>
    </r>
    <r>
      <rPr>
        <sz val="5"/>
        <color indexed="8"/>
        <rFont val="Calibri"/>
        <family val="2"/>
      </rPr>
      <t>'</t>
    </r>
    <r>
      <rPr>
        <sz val="5"/>
        <color indexed="8"/>
        <rFont val="Book Antiqua"/>
        <family val="1"/>
      </rPr>
      <t>єкта відповідно до проектно - кошторисної документації</t>
    </r>
  </si>
  <si>
    <r>
      <t>Строк реалізації об</t>
    </r>
    <r>
      <rPr>
        <sz val="5"/>
        <color indexed="8"/>
        <rFont val="Calibri"/>
        <family val="2"/>
      </rPr>
      <t>'</t>
    </r>
    <r>
      <rPr>
        <sz val="5"/>
        <color indexed="8"/>
        <rFont val="Book Antiqua"/>
        <family val="1"/>
      </rPr>
      <t>єкта (рік початку і завершення)</t>
    </r>
  </si>
  <si>
    <r>
      <t>Загальна вартість об</t>
    </r>
    <r>
      <rPr>
        <sz val="5"/>
        <color indexed="8"/>
        <rFont val="Calibri"/>
        <family val="2"/>
      </rPr>
      <t>'</t>
    </r>
    <r>
      <rPr>
        <sz val="5"/>
        <color indexed="8"/>
        <rFont val="Book Antiqua"/>
        <family val="1"/>
      </rPr>
      <t>єкта, гривень</t>
    </r>
  </si>
  <si>
    <t>Обсяг видатків бюджету розвитку, гривень</t>
  </si>
  <si>
    <r>
      <t>Рівень будівельної готовності об</t>
    </r>
    <r>
      <rPr>
        <sz val="5"/>
        <color indexed="8"/>
        <rFont val="Calibri"/>
        <family val="2"/>
      </rPr>
      <t>'</t>
    </r>
    <r>
      <rPr>
        <sz val="5"/>
        <color indexed="8"/>
        <rFont val="Book Antiqua"/>
        <family val="1"/>
      </rPr>
      <t>єкта на кінець бюджетного періоду, %</t>
    </r>
  </si>
  <si>
    <r>
      <t>Будівництво об</t>
    </r>
    <r>
      <rPr>
        <b/>
        <i/>
        <sz val="8"/>
        <color indexed="8"/>
        <rFont val="Calibri"/>
        <family val="2"/>
      </rPr>
      <t>'</t>
    </r>
    <r>
      <rPr>
        <b/>
        <i/>
        <sz val="8"/>
        <color indexed="8"/>
        <rFont val="Book Antiqua"/>
        <family val="1"/>
      </rPr>
      <t>єктів житлово-комунального господарства</t>
    </r>
  </si>
  <si>
    <r>
      <t>Будівництво інших об</t>
    </r>
    <r>
      <rPr>
        <b/>
        <i/>
        <sz val="8"/>
        <color indexed="8"/>
        <rFont val="Calibri"/>
        <family val="2"/>
      </rPr>
      <t>'</t>
    </r>
    <r>
      <rPr>
        <b/>
        <i/>
        <sz val="8"/>
        <color indexed="8"/>
        <rFont val="Book Antiqua"/>
        <family val="1"/>
      </rPr>
      <t>єктів соціальної та виробничої інфраструктури комунальної власності</t>
    </r>
  </si>
  <si>
    <t>Будівництво спортивного поля на території стадіону "Нива" КЗ "Міский клуб культури та дозвілля"</t>
  </si>
  <si>
    <t>Капітальний ремонт адмінбудівлі Сватівської міської ради за адресо. Пл.50-річчя Перемоги, 36 у м.Сватове (термомодернізація та заміна покрівлі)</t>
  </si>
  <si>
    <t>Капітальний ремонт автодоріг (відповідно до Програми)</t>
  </si>
  <si>
    <t>Будівництво ліній зовнішнього освітлення (відповідно до Програми)</t>
  </si>
  <si>
    <t>Придбання твердопаливних котлів</t>
  </si>
  <si>
    <t xml:space="preserve">Реконструкція ганків в КЗДО Сватівської міської ради </t>
  </si>
  <si>
    <t>0111000</t>
  </si>
  <si>
    <t>0110100</t>
  </si>
  <si>
    <t>0113000</t>
  </si>
  <si>
    <t>0114000</t>
  </si>
  <si>
    <t>0115000</t>
  </si>
  <si>
    <t>0116000</t>
  </si>
  <si>
    <t>0117100</t>
  </si>
  <si>
    <t>0117300</t>
  </si>
  <si>
    <t>0117400</t>
  </si>
  <si>
    <t>0117600</t>
  </si>
  <si>
    <t>0118300</t>
  </si>
  <si>
    <t>0119000</t>
  </si>
  <si>
    <t>Капітальний ремонт ліній зовнішнього освітлення (відповідно до Програми)</t>
  </si>
  <si>
    <t>Капітальний ремонт пішохідних переходів (кладок) (відповідно до Програми)</t>
  </si>
  <si>
    <t>Надходження від розміщення відходів у спеціальновідведених для цього місцях чи на об’єктах, крім розміщення окремих видів відходів як вторинної сировини</t>
  </si>
  <si>
    <t>Фінансування за рахунок залишків коштів на рахунках бюджетних установ</t>
  </si>
  <si>
    <t>Будівництво автодорогои по вул.Островського  в м.Сватове (співфінансування)</t>
  </si>
  <si>
    <t>Капітальний ремонт будівлі МККД по вул.Сосюри, 3</t>
  </si>
  <si>
    <t xml:space="preserve">до рішення 27 сесії (7 скликання) </t>
  </si>
  <si>
    <t>Додаток №  2</t>
  </si>
  <si>
    <t>Реконструкція електромережі по вул.Сосюри, 3у м.Сватове</t>
  </si>
  <si>
    <t>Капітальний ремонт автодороги по вул.Островського  в м.Сватове (співфінансування)</t>
  </si>
  <si>
    <t>Додаток  1</t>
  </si>
  <si>
    <t>до рішення 27 сесії (7 скликання) від 22.01.2019р № 27/4</t>
  </si>
  <si>
    <t>Додаток  3</t>
  </si>
  <si>
    <t xml:space="preserve"> від 22.01.2019р № 27/4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</si>
</sst>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00"/>
  </numFmts>
  <fonts count="12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Book Antiqua"/>
      <family val="1"/>
    </font>
    <font>
      <sz val="10"/>
      <color indexed="8"/>
      <name val="Book Antiqua"/>
      <family val="1"/>
    </font>
    <font>
      <sz val="8"/>
      <color indexed="8"/>
      <name val="Book Antiqua"/>
      <family val="1"/>
    </font>
    <font>
      <b/>
      <sz val="10"/>
      <color indexed="8"/>
      <name val="Book Antiqua"/>
      <family val="1"/>
    </font>
    <font>
      <sz val="10"/>
      <name val="Arial Cyr"/>
      <family val="0"/>
    </font>
    <font>
      <b/>
      <sz val="9"/>
      <color indexed="8"/>
      <name val="Book Antiqua"/>
      <family val="1"/>
    </font>
    <font>
      <b/>
      <i/>
      <sz val="9"/>
      <color indexed="8"/>
      <name val="Book Antiqua"/>
      <family val="1"/>
    </font>
    <font>
      <b/>
      <i/>
      <sz val="10"/>
      <color indexed="8"/>
      <name val="Book Antiqua"/>
      <family val="1"/>
    </font>
    <font>
      <sz val="7"/>
      <color indexed="8"/>
      <name val="Book Antiqua"/>
      <family val="1"/>
    </font>
    <font>
      <b/>
      <sz val="11"/>
      <color indexed="8"/>
      <name val="Book Antiqua"/>
      <family val="1"/>
    </font>
    <font>
      <b/>
      <sz val="7"/>
      <color indexed="8"/>
      <name val="Book Antiqua"/>
      <family val="1"/>
    </font>
    <font>
      <sz val="7"/>
      <color indexed="8"/>
      <name val="Calibri"/>
      <family val="2"/>
    </font>
    <font>
      <sz val="11"/>
      <color indexed="8"/>
      <name val="Book Antiqua"/>
      <family val="1"/>
    </font>
    <font>
      <b/>
      <sz val="11"/>
      <color indexed="8"/>
      <name val="Calibri"/>
      <family val="2"/>
    </font>
    <font>
      <b/>
      <sz val="8"/>
      <color indexed="8"/>
      <name val="Book Antiqua"/>
      <family val="1"/>
    </font>
    <font>
      <b/>
      <i/>
      <sz val="8"/>
      <color indexed="8"/>
      <name val="Book Antiqua"/>
      <family val="1"/>
    </font>
    <font>
      <b/>
      <sz val="12"/>
      <color indexed="8"/>
      <name val="Times New Roman"/>
      <family val="1"/>
    </font>
    <font>
      <i/>
      <sz val="10"/>
      <color indexed="8"/>
      <name val="Book Antiqua"/>
      <family val="1"/>
    </font>
    <font>
      <i/>
      <sz val="8"/>
      <color indexed="8"/>
      <name val="Book Antiqua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6"/>
      <color indexed="8"/>
      <name val="Book Antiqua"/>
      <family val="1"/>
    </font>
    <font>
      <i/>
      <sz val="9"/>
      <color indexed="8"/>
      <name val="Book Antiqua"/>
      <family val="1"/>
    </font>
    <font>
      <b/>
      <sz val="7"/>
      <color indexed="8"/>
      <name val="Calibri"/>
      <family val="2"/>
    </font>
    <font>
      <sz val="9"/>
      <color indexed="10"/>
      <name val="Book Antiqua"/>
      <family val="1"/>
    </font>
    <font>
      <sz val="11"/>
      <name val="Calibri"/>
      <family val="2"/>
    </font>
    <font>
      <sz val="5"/>
      <color indexed="8"/>
      <name val="Book Antiqua"/>
      <family val="1"/>
    </font>
    <font>
      <sz val="5"/>
      <color indexed="8"/>
      <name val="Calibri"/>
      <family val="2"/>
    </font>
    <font>
      <b/>
      <i/>
      <sz val="8"/>
      <color indexed="8"/>
      <name val="Calibri"/>
      <family val="2"/>
    </font>
    <font>
      <sz val="11"/>
      <color indexed="10"/>
      <name val="Calibri"/>
      <family val="2"/>
    </font>
    <font>
      <sz val="6"/>
      <color indexed="10"/>
      <name val="Book Antiqua"/>
      <family val="1"/>
    </font>
    <font>
      <b/>
      <sz val="11"/>
      <color indexed="10"/>
      <name val="Book Antiqua"/>
      <family val="1"/>
    </font>
    <font>
      <sz val="10"/>
      <color indexed="10"/>
      <name val="Book Antiqua"/>
      <family val="1"/>
    </font>
    <font>
      <sz val="8"/>
      <color indexed="10"/>
      <name val="Book Antiqua"/>
      <family val="1"/>
    </font>
    <font>
      <sz val="8"/>
      <color indexed="10"/>
      <name val="Calibri"/>
      <family val="2"/>
    </font>
    <font>
      <b/>
      <sz val="9"/>
      <color indexed="10"/>
      <name val="Book Antiqua"/>
      <family val="1"/>
    </font>
    <font>
      <b/>
      <u val="single"/>
      <sz val="9"/>
      <color indexed="10"/>
      <name val="Book Antiqua"/>
      <family val="1"/>
    </font>
    <font>
      <b/>
      <sz val="10"/>
      <color indexed="10"/>
      <name val="Book Antiqua"/>
      <family val="1"/>
    </font>
    <font>
      <b/>
      <sz val="11"/>
      <color indexed="10"/>
      <name val="Calibri"/>
      <family val="2"/>
    </font>
    <font>
      <b/>
      <sz val="8"/>
      <color indexed="10"/>
      <name val="Book Antiqua"/>
      <family val="1"/>
    </font>
    <font>
      <i/>
      <sz val="10"/>
      <color indexed="10"/>
      <name val="Book Antiqua"/>
      <family val="1"/>
    </font>
    <font>
      <b/>
      <i/>
      <sz val="8"/>
      <color indexed="10"/>
      <name val="Book Antiqua"/>
      <family val="1"/>
    </font>
    <font>
      <i/>
      <sz val="8"/>
      <color indexed="10"/>
      <name val="Book Antiqua"/>
      <family val="1"/>
    </font>
    <font>
      <b/>
      <i/>
      <sz val="11"/>
      <color indexed="10"/>
      <name val="Calibri"/>
      <family val="2"/>
    </font>
    <font>
      <i/>
      <sz val="11"/>
      <color indexed="10"/>
      <name val="Calibri"/>
      <family val="2"/>
    </font>
    <font>
      <sz val="7"/>
      <color indexed="10"/>
      <name val="Book Antiqua"/>
      <family val="1"/>
    </font>
    <font>
      <sz val="7"/>
      <color indexed="10"/>
      <name val="Calibri"/>
      <family val="2"/>
    </font>
    <font>
      <b/>
      <u val="single"/>
      <sz val="8"/>
      <color indexed="10"/>
      <name val="Book Antiqua"/>
      <family val="1"/>
    </font>
    <font>
      <b/>
      <i/>
      <sz val="10"/>
      <color indexed="10"/>
      <name val="Book Antiqua"/>
      <family val="1"/>
    </font>
    <font>
      <b/>
      <i/>
      <sz val="7"/>
      <color indexed="10"/>
      <name val="Book Antiqua"/>
      <family val="1"/>
    </font>
    <font>
      <i/>
      <sz val="7"/>
      <color indexed="10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Book Antiqua"/>
      <family val="1"/>
    </font>
    <font>
      <sz val="9"/>
      <color theme="1"/>
      <name val="Book Antiqua"/>
      <family val="1"/>
    </font>
    <font>
      <b/>
      <sz val="9"/>
      <color theme="1"/>
      <name val="Book Antiqua"/>
      <family val="1"/>
    </font>
    <font>
      <b/>
      <i/>
      <sz val="9"/>
      <color theme="1"/>
      <name val="Book Antiqua"/>
      <family val="1"/>
    </font>
    <font>
      <sz val="8"/>
      <color theme="1"/>
      <name val="Book Antiqua"/>
      <family val="1"/>
    </font>
    <font>
      <sz val="7"/>
      <color theme="1"/>
      <name val="Book Antiqua"/>
      <family val="1"/>
    </font>
    <font>
      <sz val="11"/>
      <color theme="1"/>
      <name val="Book Antiqua"/>
      <family val="1"/>
    </font>
    <font>
      <b/>
      <sz val="8"/>
      <color theme="1"/>
      <name val="Book Antiqua"/>
      <family val="1"/>
    </font>
    <font>
      <b/>
      <i/>
      <sz val="8"/>
      <color theme="1"/>
      <name val="Book Antiqua"/>
      <family val="1"/>
    </font>
    <font>
      <b/>
      <sz val="10"/>
      <color theme="1"/>
      <name val="Book Antiqua"/>
      <family val="1"/>
    </font>
    <font>
      <i/>
      <sz val="10"/>
      <color theme="1"/>
      <name val="Book Antiqua"/>
      <family val="1"/>
    </font>
    <font>
      <b/>
      <sz val="7"/>
      <color theme="1"/>
      <name val="Book Antiqua"/>
      <family val="1"/>
    </font>
    <font>
      <b/>
      <i/>
      <sz val="10"/>
      <color theme="1"/>
      <name val="Book Antiqua"/>
      <family val="1"/>
    </font>
    <font>
      <sz val="5"/>
      <color theme="1"/>
      <name val="Book Antiqua"/>
      <family val="1"/>
    </font>
    <font>
      <sz val="9"/>
      <color rgb="FFFF0000"/>
      <name val="Book Antiqua"/>
      <family val="1"/>
    </font>
    <font>
      <i/>
      <sz val="9"/>
      <color theme="1"/>
      <name val="Book Antiqua"/>
      <family val="1"/>
    </font>
    <font>
      <sz val="8"/>
      <color rgb="FFFF0000"/>
      <name val="Calibri"/>
      <family val="2"/>
    </font>
    <font>
      <sz val="8"/>
      <color rgb="FFFF0000"/>
      <name val="Book Antiqua"/>
      <family val="1"/>
    </font>
    <font>
      <b/>
      <sz val="9"/>
      <color rgb="FFFF0000"/>
      <name val="Book Antiqua"/>
      <family val="1"/>
    </font>
    <font>
      <b/>
      <u val="single"/>
      <sz val="9"/>
      <color rgb="FFFF0000"/>
      <name val="Book Antiqua"/>
      <family val="1"/>
    </font>
    <font>
      <b/>
      <sz val="10"/>
      <color rgb="FFFF0000"/>
      <name val="Book Antiqua"/>
      <family val="1"/>
    </font>
    <font>
      <b/>
      <sz val="11"/>
      <color rgb="FFFF0000"/>
      <name val="Calibri"/>
      <family val="2"/>
    </font>
    <font>
      <b/>
      <sz val="8"/>
      <color rgb="FFFF0000"/>
      <name val="Book Antiqua"/>
      <family val="1"/>
    </font>
    <font>
      <sz val="10"/>
      <color rgb="FFFF0000"/>
      <name val="Book Antiqua"/>
      <family val="1"/>
    </font>
    <font>
      <i/>
      <sz val="10"/>
      <color rgb="FFFF0000"/>
      <name val="Book Antiqua"/>
      <family val="1"/>
    </font>
    <font>
      <b/>
      <i/>
      <sz val="8"/>
      <color rgb="FFFF0000"/>
      <name val="Book Antiqua"/>
      <family val="1"/>
    </font>
    <font>
      <i/>
      <sz val="8"/>
      <color rgb="FFFF0000"/>
      <name val="Book Antiqua"/>
      <family val="1"/>
    </font>
    <font>
      <b/>
      <i/>
      <sz val="11"/>
      <color rgb="FFFF0000"/>
      <name val="Calibri"/>
      <family val="2"/>
    </font>
    <font>
      <i/>
      <sz val="11"/>
      <color rgb="FFFF0000"/>
      <name val="Calibri"/>
      <family val="2"/>
    </font>
    <font>
      <sz val="7"/>
      <color rgb="FFFF0000"/>
      <name val="Book Antiqua"/>
      <family val="1"/>
    </font>
    <font>
      <sz val="7"/>
      <color rgb="FFFF0000"/>
      <name val="Calibri"/>
      <family val="2"/>
    </font>
    <font>
      <b/>
      <u val="single"/>
      <sz val="8"/>
      <color rgb="FFFF0000"/>
      <name val="Book Antiqua"/>
      <family val="1"/>
    </font>
    <font>
      <b/>
      <i/>
      <sz val="10"/>
      <color rgb="FFFF0000"/>
      <name val="Book Antiqua"/>
      <family val="1"/>
    </font>
    <font>
      <b/>
      <i/>
      <sz val="7"/>
      <color rgb="FFFF0000"/>
      <name val="Book Antiqua"/>
      <family val="1"/>
    </font>
    <font>
      <i/>
      <sz val="7"/>
      <color rgb="FFFF0000"/>
      <name val="Book Antiqua"/>
      <family val="1"/>
    </font>
    <font>
      <b/>
      <sz val="11"/>
      <color rgb="FFFF0000"/>
      <name val="Book Antiqua"/>
      <family val="1"/>
    </font>
    <font>
      <sz val="6"/>
      <color rgb="FFFF0000"/>
      <name val="Book Antiqua"/>
      <family val="1"/>
    </font>
    <font>
      <sz val="6"/>
      <color theme="1"/>
      <name val="Book Antiqua"/>
      <family val="1"/>
    </font>
    <font>
      <i/>
      <sz val="8"/>
      <color theme="1"/>
      <name val="Book Antiqua"/>
      <family val="1"/>
    </font>
    <font>
      <b/>
      <sz val="11"/>
      <color theme="1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4" fillId="32" borderId="0" applyNumberFormat="0" applyBorder="0" applyAlignment="0" applyProtection="0"/>
  </cellStyleXfs>
  <cellXfs count="212">
    <xf numFmtId="0" fontId="0" fillId="0" borderId="0" xfId="0" applyFont="1" applyAlignment="1">
      <alignment/>
    </xf>
    <xf numFmtId="0" fontId="85" fillId="0" borderId="0" xfId="0" applyFont="1" applyAlignment="1">
      <alignment vertical="center" wrapText="1"/>
    </xf>
    <xf numFmtId="0" fontId="86" fillId="0" borderId="0" xfId="0" applyFont="1" applyAlignment="1">
      <alignment vertical="center" wrapText="1"/>
    </xf>
    <xf numFmtId="0" fontId="86" fillId="0" borderId="10" xfId="0" applyFont="1" applyBorder="1" applyAlignment="1">
      <alignment vertical="center" wrapText="1"/>
    </xf>
    <xf numFmtId="0" fontId="87" fillId="0" borderId="10" xfId="0" applyFont="1" applyBorder="1" applyAlignment="1">
      <alignment vertical="center" wrapText="1"/>
    </xf>
    <xf numFmtId="0" fontId="87" fillId="0" borderId="0" xfId="0" applyFont="1" applyAlignment="1">
      <alignment vertical="center" wrapText="1"/>
    </xf>
    <xf numFmtId="0" fontId="88" fillId="0" borderId="10" xfId="0" applyFont="1" applyBorder="1" applyAlignment="1">
      <alignment vertical="center" wrapText="1"/>
    </xf>
    <xf numFmtId="0" fontId="89" fillId="0" borderId="0" xfId="0" applyFont="1" applyAlignment="1">
      <alignment vertical="center" wrapText="1"/>
    </xf>
    <xf numFmtId="0" fontId="89" fillId="0" borderId="10" xfId="0" applyFont="1" applyBorder="1" applyAlignment="1">
      <alignment vertical="center" wrapText="1"/>
    </xf>
    <xf numFmtId="0" fontId="90" fillId="0" borderId="0" xfId="0" applyFont="1" applyAlignment="1">
      <alignment vertical="center" wrapText="1"/>
    </xf>
    <xf numFmtId="0" fontId="90" fillId="0" borderId="10" xfId="0" applyFont="1" applyBorder="1" applyAlignment="1">
      <alignment vertical="center" wrapText="1"/>
    </xf>
    <xf numFmtId="0" fontId="91" fillId="0" borderId="0" xfId="0" applyFont="1" applyAlignment="1">
      <alignment vertical="center" wrapText="1"/>
    </xf>
    <xf numFmtId="164" fontId="86" fillId="0" borderId="10" xfId="0" applyNumberFormat="1" applyFont="1" applyBorder="1" applyAlignment="1">
      <alignment vertical="center" wrapText="1"/>
    </xf>
    <xf numFmtId="164" fontId="87" fillId="0" borderId="10" xfId="0" applyNumberFormat="1" applyFont="1" applyBorder="1" applyAlignment="1">
      <alignment vertical="center" wrapText="1"/>
    </xf>
    <xf numFmtId="0" fontId="92" fillId="0" borderId="10" xfId="0" applyFont="1" applyBorder="1" applyAlignment="1">
      <alignment vertical="center" wrapText="1"/>
    </xf>
    <xf numFmtId="0" fontId="93" fillId="0" borderId="10" xfId="0" applyFont="1" applyBorder="1" applyAlignment="1">
      <alignment vertical="center" wrapText="1"/>
    </xf>
    <xf numFmtId="164" fontId="88" fillId="0" borderId="10" xfId="0" applyNumberFormat="1" applyFont="1" applyBorder="1" applyAlignment="1">
      <alignment vertical="center" wrapText="1"/>
    </xf>
    <xf numFmtId="0" fontId="88" fillId="0" borderId="0" xfId="0" applyFont="1" applyAlignment="1">
      <alignment vertical="center" wrapText="1"/>
    </xf>
    <xf numFmtId="49" fontId="86" fillId="0" borderId="10" xfId="0" applyNumberFormat="1" applyFont="1" applyBorder="1" applyAlignment="1">
      <alignment horizontal="right" vertical="center" wrapText="1"/>
    </xf>
    <xf numFmtId="0" fontId="92" fillId="0" borderId="10" xfId="0" applyFont="1" applyBorder="1" applyAlignment="1">
      <alignment horizontal="left" vertical="center" wrapText="1"/>
    </xf>
    <xf numFmtId="0" fontId="93" fillId="0" borderId="10" xfId="0" applyFont="1" applyBorder="1" applyAlignment="1">
      <alignment horizontal="left" vertical="center" wrapText="1"/>
    </xf>
    <xf numFmtId="0" fontId="89" fillId="0" borderId="10" xfId="0" applyFont="1" applyBorder="1" applyAlignment="1">
      <alignment horizontal="left" vertical="center" wrapText="1"/>
    </xf>
    <xf numFmtId="0" fontId="87" fillId="0" borderId="0" xfId="0" applyFont="1" applyBorder="1" applyAlignment="1">
      <alignment vertical="center" wrapText="1"/>
    </xf>
    <xf numFmtId="164" fontId="87" fillId="0" borderId="0" xfId="0" applyNumberFormat="1" applyFont="1" applyBorder="1" applyAlignment="1">
      <alignment vertical="center" wrapText="1"/>
    </xf>
    <xf numFmtId="0" fontId="86" fillId="0" borderId="0" xfId="0" applyFont="1" applyBorder="1" applyAlignment="1">
      <alignment vertical="center" wrapText="1"/>
    </xf>
    <xf numFmtId="164" fontId="86" fillId="0" borderId="0" xfId="0" applyNumberFormat="1" applyFont="1" applyBorder="1" applyAlignment="1">
      <alignment vertical="center" wrapText="1"/>
    </xf>
    <xf numFmtId="49" fontId="87" fillId="0" borderId="10" xfId="0" applyNumberFormat="1" applyFont="1" applyBorder="1" applyAlignment="1">
      <alignment horizontal="right" vertical="center" wrapText="1"/>
    </xf>
    <xf numFmtId="49" fontId="88" fillId="0" borderId="10" xfId="0" applyNumberFormat="1" applyFont="1" applyBorder="1" applyAlignment="1">
      <alignment horizontal="right" vertical="center" wrapText="1"/>
    </xf>
    <xf numFmtId="0" fontId="86" fillId="0" borderId="10" xfId="0" applyFont="1" applyBorder="1" applyAlignment="1">
      <alignment horizontal="right" vertical="center" wrapText="1"/>
    </xf>
    <xf numFmtId="0" fontId="85" fillId="0" borderId="10" xfId="0" applyFont="1" applyBorder="1" applyAlignment="1">
      <alignment vertical="center" wrapText="1"/>
    </xf>
    <xf numFmtId="0" fontId="94" fillId="0" borderId="0" xfId="0" applyFont="1" applyAlignment="1">
      <alignment vertical="center" wrapText="1"/>
    </xf>
    <xf numFmtId="0" fontId="95" fillId="0" borderId="0" xfId="0" applyFont="1" applyAlignment="1">
      <alignment vertical="center" wrapText="1"/>
    </xf>
    <xf numFmtId="0" fontId="85" fillId="0" borderId="0" xfId="0" applyFont="1" applyBorder="1" applyAlignment="1">
      <alignment vertical="center" wrapText="1"/>
    </xf>
    <xf numFmtId="164" fontId="85" fillId="0" borderId="0" xfId="0" applyNumberFormat="1" applyFont="1" applyBorder="1" applyAlignment="1">
      <alignment vertical="center" wrapText="1"/>
    </xf>
    <xf numFmtId="0" fontId="21" fillId="0" borderId="10" xfId="0" applyNumberFormat="1" applyFont="1" applyFill="1" applyBorder="1" applyAlignment="1" applyProtection="1">
      <alignment vertical="center"/>
      <protection/>
    </xf>
    <xf numFmtId="0" fontId="22" fillId="0" borderId="10" xfId="0" applyNumberFormat="1" applyFont="1" applyFill="1" applyBorder="1" applyAlignment="1" applyProtection="1">
      <alignment vertical="center"/>
      <protection/>
    </xf>
    <xf numFmtId="0" fontId="21" fillId="0" borderId="10" xfId="0" applyNumberFormat="1" applyFont="1" applyFill="1" applyBorder="1" applyAlignment="1" applyProtection="1">
      <alignment horizontal="left" vertical="top"/>
      <protection/>
    </xf>
    <xf numFmtId="0" fontId="21" fillId="0" borderId="10" xfId="0" applyNumberFormat="1" applyFont="1" applyFill="1" applyBorder="1" applyAlignment="1" applyProtection="1">
      <alignment vertical="top" wrapText="1"/>
      <protection/>
    </xf>
    <xf numFmtId="0" fontId="23" fillId="0" borderId="10" xfId="0" applyNumberFormat="1" applyFont="1" applyFill="1" applyBorder="1" applyAlignment="1" applyProtection="1">
      <alignment horizontal="left" vertical="top"/>
      <protection/>
    </xf>
    <xf numFmtId="0" fontId="23" fillId="0" borderId="10" xfId="0" applyNumberFormat="1" applyFont="1" applyFill="1" applyBorder="1" applyAlignment="1" applyProtection="1">
      <alignment vertical="top" wrapText="1"/>
      <protection/>
    </xf>
    <xf numFmtId="0" fontId="24" fillId="0" borderId="10" xfId="0" applyNumberFormat="1" applyFont="1" applyFill="1" applyBorder="1" applyAlignment="1" applyProtection="1">
      <alignment horizontal="left" vertical="top"/>
      <protection/>
    </xf>
    <xf numFmtId="0" fontId="24" fillId="0" borderId="10" xfId="0" applyNumberFormat="1" applyFont="1" applyFill="1" applyBorder="1" applyAlignment="1" applyProtection="1">
      <alignment vertical="top" wrapText="1"/>
      <protection/>
    </xf>
    <xf numFmtId="0" fontId="89" fillId="0" borderId="11" xfId="0" applyFont="1" applyBorder="1" applyAlignment="1">
      <alignment horizontal="left" vertical="center" wrapText="1"/>
    </xf>
    <xf numFmtId="49" fontId="86" fillId="0" borderId="10" xfId="0" applyNumberFormat="1" applyFont="1" applyBorder="1" applyAlignment="1">
      <alignment vertical="center" wrapText="1"/>
    </xf>
    <xf numFmtId="0" fontId="96" fillId="0" borderId="0" xfId="0" applyFont="1" applyBorder="1" applyAlignment="1">
      <alignment vertical="center" wrapText="1"/>
    </xf>
    <xf numFmtId="49" fontId="93" fillId="0" borderId="10" xfId="0" applyNumberFormat="1" applyFont="1" applyBorder="1" applyAlignment="1">
      <alignment horizontal="right" vertical="center" wrapText="1"/>
    </xf>
    <xf numFmtId="49" fontId="89" fillId="0" borderId="10" xfId="0" applyNumberFormat="1" applyFont="1" applyBorder="1" applyAlignment="1">
      <alignment horizontal="right" vertical="center" wrapText="1"/>
    </xf>
    <xf numFmtId="49" fontId="92" fillId="0" borderId="10" xfId="0" applyNumberFormat="1" applyFont="1" applyBorder="1" applyAlignment="1">
      <alignment horizontal="right" vertical="center" wrapText="1"/>
    </xf>
    <xf numFmtId="49" fontId="89" fillId="0" borderId="11" xfId="0" applyNumberFormat="1" applyFont="1" applyBorder="1" applyAlignment="1">
      <alignment horizontal="right" vertical="center" wrapText="1"/>
    </xf>
    <xf numFmtId="49" fontId="89" fillId="0" borderId="10" xfId="0" applyNumberFormat="1" applyFont="1" applyBorder="1" applyAlignment="1">
      <alignment horizontal="right" vertical="top" wrapText="1"/>
    </xf>
    <xf numFmtId="0" fontId="89" fillId="0" borderId="10" xfId="0" applyFont="1" applyBorder="1" applyAlignment="1">
      <alignment horizontal="left" vertical="top" wrapText="1"/>
    </xf>
    <xf numFmtId="0" fontId="97" fillId="0" borderId="0" xfId="0" applyFont="1" applyAlignment="1">
      <alignment vertical="center" wrapText="1"/>
    </xf>
    <xf numFmtId="0" fontId="87" fillId="6" borderId="10" xfId="0" applyFont="1" applyFill="1" applyBorder="1" applyAlignment="1">
      <alignment vertical="center" wrapText="1"/>
    </xf>
    <xf numFmtId="49" fontId="87" fillId="6" borderId="10" xfId="0" applyNumberFormat="1" applyFont="1" applyFill="1" applyBorder="1" applyAlignment="1">
      <alignment horizontal="right" vertical="center" wrapText="1"/>
    </xf>
    <xf numFmtId="0" fontId="96" fillId="6" borderId="10" xfId="0" applyFont="1" applyFill="1" applyBorder="1" applyAlignment="1">
      <alignment vertical="center" wrapText="1"/>
    </xf>
    <xf numFmtId="0" fontId="87" fillId="6" borderId="10" xfId="0" applyFont="1" applyFill="1" applyBorder="1" applyAlignment="1">
      <alignment horizontal="right" vertical="center" wrapText="1"/>
    </xf>
    <xf numFmtId="49" fontId="87" fillId="6" borderId="10" xfId="0" applyNumberFormat="1" applyFont="1" applyFill="1" applyBorder="1" applyAlignment="1">
      <alignment vertical="center" wrapText="1"/>
    </xf>
    <xf numFmtId="0" fontId="89" fillId="33" borderId="10" xfId="0" applyFont="1" applyFill="1" applyBorder="1" applyAlignment="1">
      <alignment horizontal="left" vertical="center" wrapText="1"/>
    </xf>
    <xf numFmtId="0" fontId="86" fillId="33" borderId="10" xfId="0" applyFont="1" applyFill="1" applyBorder="1" applyAlignment="1">
      <alignment horizontal="right" vertical="center" wrapText="1"/>
    </xf>
    <xf numFmtId="49" fontId="86" fillId="33" borderId="10" xfId="0" applyNumberFormat="1" applyFont="1" applyFill="1" applyBorder="1" applyAlignment="1">
      <alignment horizontal="right" vertical="center" wrapText="1"/>
    </xf>
    <xf numFmtId="0" fontId="90" fillId="33" borderId="10" xfId="0" applyFont="1" applyFill="1" applyBorder="1" applyAlignment="1">
      <alignment vertical="center" wrapText="1"/>
    </xf>
    <xf numFmtId="0" fontId="86" fillId="33" borderId="0" xfId="0" applyFont="1" applyFill="1" applyAlignment="1">
      <alignment vertical="center" wrapText="1"/>
    </xf>
    <xf numFmtId="0" fontId="85" fillId="0" borderId="0" xfId="0" applyFont="1" applyAlignment="1">
      <alignment horizontal="left" vertical="center" wrapText="1"/>
    </xf>
    <xf numFmtId="0" fontId="85" fillId="0" borderId="12" xfId="0" applyFont="1" applyBorder="1" applyAlignment="1">
      <alignment horizontal="center" vertical="center" wrapText="1"/>
    </xf>
    <xf numFmtId="0" fontId="85" fillId="0" borderId="0" xfId="0" applyFont="1" applyAlignment="1">
      <alignment horizontal="center" vertical="center" wrapText="1"/>
    </xf>
    <xf numFmtId="1" fontId="85" fillId="0" borderId="10" xfId="0" applyNumberFormat="1" applyFont="1" applyBorder="1" applyAlignment="1">
      <alignment vertical="center" wrapText="1"/>
    </xf>
    <xf numFmtId="1" fontId="95" fillId="0" borderId="10" xfId="0" applyNumberFormat="1" applyFont="1" applyBorder="1" applyAlignment="1">
      <alignment vertical="center" wrapText="1"/>
    </xf>
    <xf numFmtId="0" fontId="85" fillId="0" borderId="10" xfId="0" applyFont="1" applyBorder="1" applyAlignment="1">
      <alignment horizontal="center" vertical="center" wrapText="1"/>
    </xf>
    <xf numFmtId="0" fontId="21" fillId="0" borderId="10" xfId="0" applyNumberFormat="1" applyFont="1" applyFill="1" applyBorder="1" applyAlignment="1" applyProtection="1">
      <alignment horizontal="center" vertical="top"/>
      <protection/>
    </xf>
    <xf numFmtId="1" fontId="87" fillId="6" borderId="10" xfId="0" applyNumberFormat="1" applyFont="1" applyFill="1" applyBorder="1" applyAlignment="1">
      <alignment vertical="center" wrapText="1"/>
    </xf>
    <xf numFmtId="1" fontId="86" fillId="0" borderId="10" xfId="0" applyNumberFormat="1" applyFont="1" applyBorder="1" applyAlignment="1">
      <alignment vertical="center" wrapText="1"/>
    </xf>
    <xf numFmtId="1" fontId="86" fillId="6" borderId="10" xfId="0" applyNumberFormat="1" applyFont="1" applyFill="1" applyBorder="1" applyAlignment="1">
      <alignment vertical="center" wrapText="1"/>
    </xf>
    <xf numFmtId="1" fontId="86" fillId="33" borderId="10" xfId="0" applyNumberFormat="1" applyFont="1" applyFill="1" applyBorder="1" applyAlignment="1">
      <alignment vertical="center" wrapText="1"/>
    </xf>
    <xf numFmtId="49" fontId="92" fillId="34" borderId="12" xfId="0" applyNumberFormat="1" applyFont="1" applyFill="1" applyBorder="1" applyAlignment="1">
      <alignment horizontal="right" vertical="center" wrapText="1"/>
    </xf>
    <xf numFmtId="0" fontId="92" fillId="34" borderId="12" xfId="0" applyFont="1" applyFill="1" applyBorder="1" applyAlignment="1">
      <alignment horizontal="center" vertical="center" wrapText="1"/>
    </xf>
    <xf numFmtId="1" fontId="92" fillId="34" borderId="12" xfId="0" applyNumberFormat="1" applyFont="1" applyFill="1" applyBorder="1" applyAlignment="1">
      <alignment horizontal="right" vertical="center" wrapText="1"/>
    </xf>
    <xf numFmtId="0" fontId="92" fillId="0" borderId="0" xfId="0" applyFont="1" applyAlignment="1">
      <alignment vertical="center" wrapText="1"/>
    </xf>
    <xf numFmtId="0" fontId="86" fillId="0" borderId="13" xfId="0" applyFont="1" applyBorder="1" applyAlignment="1">
      <alignment horizontal="center" vertical="center" wrapText="1"/>
    </xf>
    <xf numFmtId="0" fontId="98" fillId="0" borderId="0" xfId="0" applyFont="1" applyAlignment="1">
      <alignment vertical="center" wrapText="1"/>
    </xf>
    <xf numFmtId="0" fontId="98" fillId="0" borderId="10" xfId="0" applyFont="1" applyBorder="1" applyAlignment="1">
      <alignment horizontal="center" vertical="center" wrapText="1"/>
    </xf>
    <xf numFmtId="1" fontId="87" fillId="0" borderId="10" xfId="0" applyNumberFormat="1" applyFont="1" applyBorder="1" applyAlignment="1">
      <alignment vertical="center" wrapText="1"/>
    </xf>
    <xf numFmtId="1" fontId="88" fillId="0" borderId="10" xfId="0" applyNumberFormat="1" applyFont="1" applyBorder="1" applyAlignment="1">
      <alignment vertical="center" wrapText="1"/>
    </xf>
    <xf numFmtId="1" fontId="99" fillId="0" borderId="10" xfId="0" applyNumberFormat="1" applyFont="1" applyBorder="1" applyAlignment="1">
      <alignment vertical="center" wrapText="1"/>
    </xf>
    <xf numFmtId="1" fontId="100" fillId="0" borderId="10" xfId="0" applyNumberFormat="1" applyFont="1" applyBorder="1" applyAlignment="1">
      <alignment vertical="center" wrapText="1"/>
    </xf>
    <xf numFmtId="0" fontId="87" fillId="34" borderId="10" xfId="0" applyFont="1" applyFill="1" applyBorder="1" applyAlignment="1">
      <alignment vertical="center" wrapText="1"/>
    </xf>
    <xf numFmtId="1" fontId="87" fillId="34" borderId="10" xfId="0" applyNumberFormat="1" applyFont="1" applyFill="1" applyBorder="1" applyAlignment="1">
      <alignment vertical="center" wrapText="1"/>
    </xf>
    <xf numFmtId="164" fontId="87" fillId="34" borderId="10" xfId="0" applyNumberFormat="1" applyFont="1" applyFill="1" applyBorder="1" applyAlignment="1">
      <alignment vertical="center" wrapText="1"/>
    </xf>
    <xf numFmtId="0" fontId="87" fillId="0" borderId="10" xfId="0" applyFont="1" applyBorder="1" applyAlignment="1">
      <alignment horizontal="center" vertical="center" wrapText="1"/>
    </xf>
    <xf numFmtId="0" fontId="92" fillId="0" borderId="10" xfId="0" applyFont="1" applyBorder="1" applyAlignment="1">
      <alignment horizontal="center" vertical="center" wrapText="1"/>
    </xf>
    <xf numFmtId="49" fontId="92" fillId="0" borderId="10" xfId="0" applyNumberFormat="1" applyFont="1" applyBorder="1" applyAlignment="1">
      <alignment horizontal="center" vertical="center" wrapText="1"/>
    </xf>
    <xf numFmtId="164" fontId="87" fillId="0" borderId="10" xfId="0" applyNumberFormat="1" applyFont="1" applyBorder="1" applyAlignment="1">
      <alignment horizontal="center" vertical="center" wrapText="1"/>
    </xf>
    <xf numFmtId="49" fontId="92" fillId="34" borderId="10" xfId="0" applyNumberFormat="1" applyFont="1" applyFill="1" applyBorder="1" applyAlignment="1">
      <alignment horizontal="right" vertical="center" wrapText="1"/>
    </xf>
    <xf numFmtId="0" fontId="92" fillId="34" borderId="10" xfId="0" applyFont="1" applyFill="1" applyBorder="1" applyAlignment="1">
      <alignment horizontal="center" vertical="center" wrapText="1"/>
    </xf>
    <xf numFmtId="49" fontId="86" fillId="0" borderId="10" xfId="0" applyNumberFormat="1" applyFont="1" applyBorder="1" applyAlignment="1">
      <alignment horizontal="right" vertical="top" wrapText="1"/>
    </xf>
    <xf numFmtId="0" fontId="89" fillId="0" borderId="10" xfId="0" applyFont="1" applyBorder="1" applyAlignment="1">
      <alignment vertical="top" wrapText="1"/>
    </xf>
    <xf numFmtId="49" fontId="89" fillId="0" borderId="10" xfId="0" applyNumberFormat="1" applyFont="1" applyBorder="1" applyAlignment="1">
      <alignment vertical="top" wrapText="1"/>
    </xf>
    <xf numFmtId="0" fontId="93" fillId="0" borderId="10" xfId="0" applyFont="1" applyBorder="1" applyAlignment="1">
      <alignment vertical="top" wrapText="1"/>
    </xf>
    <xf numFmtId="49" fontId="93" fillId="0" borderId="10" xfId="0" applyNumberFormat="1" applyFont="1" applyBorder="1" applyAlignment="1">
      <alignment horizontal="right" vertical="top" wrapText="1"/>
    </xf>
    <xf numFmtId="0" fontId="93" fillId="0" borderId="10" xfId="0" applyFont="1" applyBorder="1" applyAlignment="1">
      <alignment horizontal="left" vertical="top" wrapText="1"/>
    </xf>
    <xf numFmtId="0" fontId="89" fillId="0" borderId="10" xfId="0" applyFont="1" applyBorder="1" applyAlignment="1">
      <alignment horizontal="right" vertical="top" wrapText="1"/>
    </xf>
    <xf numFmtId="0" fontId="93" fillId="33" borderId="10" xfId="0" applyFont="1" applyFill="1" applyBorder="1" applyAlignment="1">
      <alignment horizontal="left" vertical="center" wrapText="1"/>
    </xf>
    <xf numFmtId="1" fontId="93" fillId="0" borderId="10" xfId="0" applyNumberFormat="1" applyFont="1" applyBorder="1" applyAlignment="1">
      <alignment vertical="center" wrapText="1"/>
    </xf>
    <xf numFmtId="164" fontId="93" fillId="0" borderId="10" xfId="0" applyNumberFormat="1" applyFont="1" applyBorder="1" applyAlignment="1">
      <alignment vertical="center" wrapText="1"/>
    </xf>
    <xf numFmtId="0" fontId="93" fillId="0" borderId="0" xfId="0" applyFont="1" applyAlignment="1">
      <alignment vertical="center" wrapText="1"/>
    </xf>
    <xf numFmtId="0" fontId="83" fillId="0" borderId="0" xfId="0" applyFont="1" applyBorder="1" applyAlignment="1">
      <alignment/>
    </xf>
    <xf numFmtId="0" fontId="83" fillId="0" borderId="0" xfId="0" applyFont="1" applyAlignment="1">
      <alignment/>
    </xf>
    <xf numFmtId="0" fontId="101" fillId="0" borderId="0" xfId="0" applyFont="1" applyAlignment="1">
      <alignment/>
    </xf>
    <xf numFmtId="0" fontId="102" fillId="0" borderId="10" xfId="0" applyFont="1" applyBorder="1" applyAlignment="1">
      <alignment horizontal="center" vertical="center" wrapText="1"/>
    </xf>
    <xf numFmtId="0" fontId="103" fillId="0" borderId="10" xfId="52" applyFont="1" applyBorder="1" applyAlignment="1">
      <alignment vertical="center" wrapText="1"/>
      <protection/>
    </xf>
    <xf numFmtId="0" fontId="104" fillId="0" borderId="10" xfId="52" applyFont="1" applyBorder="1" applyAlignment="1">
      <alignment horizontal="center" vertical="center" wrapText="1"/>
      <protection/>
    </xf>
    <xf numFmtId="1" fontId="105" fillId="0" borderId="10" xfId="0" applyNumberFormat="1" applyFont="1" applyBorder="1" applyAlignment="1">
      <alignment vertical="center" wrapText="1"/>
    </xf>
    <xf numFmtId="0" fontId="106" fillId="0" borderId="0" xfId="0" applyFont="1" applyAlignment="1">
      <alignment/>
    </xf>
    <xf numFmtId="0" fontId="107" fillId="35" borderId="10" xfId="0" applyFont="1" applyFill="1" applyBorder="1" applyAlignment="1">
      <alignment horizontal="right" wrapText="1"/>
    </xf>
    <xf numFmtId="0" fontId="107" fillId="35" borderId="10" xfId="0" applyFont="1" applyFill="1" applyBorder="1" applyAlignment="1">
      <alignment horizontal="justify" wrapText="1"/>
    </xf>
    <xf numFmtId="1" fontId="108" fillId="0" borderId="10" xfId="0" applyNumberFormat="1" applyFont="1" applyBorder="1" applyAlignment="1">
      <alignment vertical="center" wrapText="1"/>
    </xf>
    <xf numFmtId="1" fontId="109" fillId="0" borderId="10" xfId="0" applyNumberFormat="1" applyFont="1" applyBorder="1" applyAlignment="1">
      <alignment vertical="center" wrapText="1"/>
    </xf>
    <xf numFmtId="0" fontId="102" fillId="0" borderId="10" xfId="53" applyFont="1" applyBorder="1" applyAlignment="1">
      <alignment vertical="center" wrapText="1"/>
      <protection/>
    </xf>
    <xf numFmtId="0" fontId="107" fillId="0" borderId="10" xfId="53" applyFont="1" applyBorder="1" applyAlignment="1">
      <alignment vertical="center" wrapText="1"/>
      <protection/>
    </xf>
    <xf numFmtId="0" fontId="107" fillId="35" borderId="10" xfId="0" applyFont="1" applyFill="1" applyBorder="1" applyAlignment="1">
      <alignment vertical="top" wrapText="1"/>
    </xf>
    <xf numFmtId="0" fontId="110" fillId="0" borderId="10" xfId="0" applyFont="1" applyBorder="1" applyAlignment="1">
      <alignment horizontal="right" vertical="top" wrapText="1"/>
    </xf>
    <xf numFmtId="0" fontId="110" fillId="35" borderId="10" xfId="0" applyFont="1" applyFill="1" applyBorder="1" applyAlignment="1">
      <alignment vertical="top" wrapText="1"/>
    </xf>
    <xf numFmtId="0" fontId="102" fillId="0" borderId="10" xfId="0" applyFont="1" applyBorder="1" applyAlignment="1">
      <alignment vertical="center" wrapText="1"/>
    </xf>
    <xf numFmtId="0" fontId="102" fillId="35" borderId="10" xfId="0" applyFont="1" applyFill="1" applyBorder="1" applyAlignment="1">
      <alignment vertical="top" wrapText="1"/>
    </xf>
    <xf numFmtId="0" fontId="102" fillId="35" borderId="10" xfId="0" applyFont="1" applyFill="1" applyBorder="1" applyAlignment="1">
      <alignment horizontal="right" wrapText="1"/>
    </xf>
    <xf numFmtId="0" fontId="102" fillId="35" borderId="10" xfId="0" applyFont="1" applyFill="1" applyBorder="1" applyAlignment="1">
      <alignment horizontal="justify" wrapText="1"/>
    </xf>
    <xf numFmtId="0" fontId="107" fillId="35" borderId="10" xfId="0" applyFont="1" applyFill="1" applyBorder="1" applyAlignment="1">
      <alignment horizontal="right" vertical="top" wrapText="1"/>
    </xf>
    <xf numFmtId="0" fontId="111" fillId="0" borderId="10" xfId="53" applyFont="1" applyBorder="1" applyAlignment="1">
      <alignment vertical="center" wrapText="1"/>
      <protection/>
    </xf>
    <xf numFmtId="0" fontId="112" fillId="0" borderId="0" xfId="0" applyFont="1" applyAlignment="1">
      <alignment/>
    </xf>
    <xf numFmtId="0" fontId="111" fillId="35" borderId="10" xfId="0" applyFont="1" applyFill="1" applyBorder="1" applyAlignment="1">
      <alignment horizontal="right" vertical="top" wrapText="1"/>
    </xf>
    <xf numFmtId="0" fontId="111" fillId="35" borderId="10" xfId="0" applyFont="1" applyFill="1" applyBorder="1" applyAlignment="1">
      <alignment vertical="top" wrapText="1"/>
    </xf>
    <xf numFmtId="0" fontId="113" fillId="0" borderId="0" xfId="0" applyFont="1" applyAlignment="1">
      <alignment/>
    </xf>
    <xf numFmtId="0" fontId="107" fillId="0" borderId="10" xfId="0" applyFont="1" applyBorder="1" applyAlignment="1">
      <alignment vertical="center" wrapText="1"/>
    </xf>
    <xf numFmtId="0" fontId="102" fillId="0" borderId="10" xfId="54" applyFont="1" applyBorder="1" applyAlignment="1">
      <alignment vertical="center" wrapText="1"/>
      <protection/>
    </xf>
    <xf numFmtId="0" fontId="102" fillId="0" borderId="10" xfId="55" applyFont="1" applyBorder="1" applyAlignment="1">
      <alignment vertical="center" wrapText="1"/>
      <protection/>
    </xf>
    <xf numFmtId="1" fontId="114" fillId="0" borderId="10" xfId="0" applyNumberFormat="1" applyFont="1" applyBorder="1" applyAlignment="1">
      <alignment vertical="center" wrapText="1"/>
    </xf>
    <xf numFmtId="0" fontId="115" fillId="0" borderId="0" xfId="0" applyFont="1" applyAlignment="1">
      <alignment/>
    </xf>
    <xf numFmtId="1" fontId="114" fillId="0" borderId="10" xfId="0" applyNumberFormat="1" applyFont="1" applyBorder="1" applyAlignment="1">
      <alignment horizontal="center" vertical="center" wrapText="1"/>
    </xf>
    <xf numFmtId="0" fontId="110" fillId="0" borderId="10" xfId="55" applyFont="1" applyBorder="1" applyAlignment="1">
      <alignment vertical="center" wrapText="1"/>
      <protection/>
    </xf>
    <xf numFmtId="1" fontId="107" fillId="0" borderId="10" xfId="0" applyNumberFormat="1" applyFont="1" applyBorder="1" applyAlignment="1">
      <alignment horizontal="center" vertical="center" wrapText="1"/>
    </xf>
    <xf numFmtId="0" fontId="110" fillId="0" borderId="10" xfId="0" applyFont="1" applyBorder="1" applyAlignment="1">
      <alignment vertical="center" wrapText="1"/>
    </xf>
    <xf numFmtId="0" fontId="103" fillId="0" borderId="10" xfId="59" applyFont="1" applyBorder="1" applyAlignment="1">
      <alignment vertical="center" wrapText="1"/>
      <protection/>
    </xf>
    <xf numFmtId="0" fontId="104" fillId="0" borderId="10" xfId="59" applyFont="1" applyBorder="1" applyAlignment="1">
      <alignment horizontal="center" vertical="center" wrapText="1"/>
      <protection/>
    </xf>
    <xf numFmtId="0" fontId="107" fillId="0" borderId="10" xfId="59" applyFont="1" applyBorder="1" applyAlignment="1">
      <alignment vertical="center" wrapText="1"/>
      <protection/>
    </xf>
    <xf numFmtId="0" fontId="116" fillId="0" borderId="10" xfId="59" applyFont="1" applyBorder="1" applyAlignment="1">
      <alignment horizontal="left" vertical="center" wrapText="1"/>
      <protection/>
    </xf>
    <xf numFmtId="0" fontId="110" fillId="0" borderId="10" xfId="59" applyFont="1" applyBorder="1" applyAlignment="1">
      <alignment vertical="center" wrapText="1"/>
      <protection/>
    </xf>
    <xf numFmtId="0" fontId="102" fillId="0" borderId="10" xfId="0" applyFont="1" applyBorder="1" applyAlignment="1">
      <alignment wrapText="1"/>
    </xf>
    <xf numFmtId="0" fontId="107" fillId="0" borderId="10" xfId="59" applyFont="1" applyBorder="1" applyAlignment="1">
      <alignment horizontal="right" vertical="top" wrapText="1"/>
      <protection/>
    </xf>
    <xf numFmtId="0" fontId="107" fillId="0" borderId="10" xfId="0" applyFont="1" applyBorder="1" applyAlignment="1">
      <alignment horizontal="left" vertical="top" wrapText="1"/>
    </xf>
    <xf numFmtId="0" fontId="102" fillId="0" borderId="10" xfId="58" applyFont="1" applyBorder="1" applyAlignment="1">
      <alignment vertical="center" wrapText="1"/>
      <protection/>
    </xf>
    <xf numFmtId="1" fontId="117" fillId="0" borderId="10" xfId="0" applyNumberFormat="1" applyFont="1" applyBorder="1" applyAlignment="1">
      <alignment vertical="center" wrapText="1"/>
    </xf>
    <xf numFmtId="0" fontId="107" fillId="0" borderId="10" xfId="58" applyFont="1" applyBorder="1" applyAlignment="1">
      <alignment vertical="center" wrapText="1"/>
      <protection/>
    </xf>
    <xf numFmtId="0" fontId="107" fillId="0" borderId="10" xfId="57" applyFont="1" applyBorder="1" applyAlignment="1">
      <alignment vertical="center" wrapText="1"/>
      <protection/>
    </xf>
    <xf numFmtId="0" fontId="102" fillId="0" borderId="10" xfId="57" applyFont="1" applyBorder="1" applyAlignment="1">
      <alignment vertical="center" wrapText="1"/>
      <protection/>
    </xf>
    <xf numFmtId="0" fontId="110" fillId="0" borderId="10" xfId="57" applyFont="1" applyBorder="1" applyAlignment="1">
      <alignment vertical="center" wrapText="1"/>
      <protection/>
    </xf>
    <xf numFmtId="0" fontId="110" fillId="0" borderId="10" xfId="0" applyFont="1" applyBorder="1" applyAlignment="1">
      <alignment wrapText="1"/>
    </xf>
    <xf numFmtId="0" fontId="107" fillId="0" borderId="10" xfId="0" applyFont="1" applyBorder="1" applyAlignment="1">
      <alignment wrapText="1"/>
    </xf>
    <xf numFmtId="0" fontId="118" fillId="0" borderId="10" xfId="58" applyFont="1" applyBorder="1" applyAlignment="1">
      <alignment vertical="center" wrapText="1"/>
      <protection/>
    </xf>
    <xf numFmtId="0" fontId="119" fillId="0" borderId="10" xfId="0" applyFont="1" applyBorder="1" applyAlignment="1">
      <alignment vertical="center" wrapText="1"/>
    </xf>
    <xf numFmtId="164" fontId="105" fillId="0" borderId="10" xfId="0" applyNumberFormat="1" applyFont="1" applyBorder="1" applyAlignment="1">
      <alignment vertical="center" wrapText="1"/>
    </xf>
    <xf numFmtId="164" fontId="108" fillId="0" borderId="10" xfId="0" applyNumberFormat="1" applyFont="1" applyBorder="1" applyAlignment="1">
      <alignment vertical="center" wrapText="1"/>
    </xf>
    <xf numFmtId="0" fontId="108" fillId="0" borderId="0" xfId="0" applyFont="1" applyAlignment="1">
      <alignment vertical="center" wrapText="1"/>
    </xf>
    <xf numFmtId="0" fontId="102" fillId="0" borderId="0" xfId="0" applyFont="1" applyAlignment="1">
      <alignment vertical="center" wrapText="1"/>
    </xf>
    <xf numFmtId="2" fontId="94" fillId="0" borderId="10" xfId="0" applyNumberFormat="1" applyFont="1" applyBorder="1" applyAlignment="1">
      <alignment vertical="center" wrapText="1"/>
    </xf>
    <xf numFmtId="2" fontId="85" fillId="0" borderId="10" xfId="0" applyNumberFormat="1" applyFont="1" applyBorder="1" applyAlignment="1">
      <alignment vertical="center" wrapText="1"/>
    </xf>
    <xf numFmtId="2" fontId="95" fillId="0" borderId="10" xfId="0" applyNumberFormat="1" applyFont="1" applyBorder="1" applyAlignment="1">
      <alignment vertical="center" wrapText="1"/>
    </xf>
    <xf numFmtId="2" fontId="97" fillId="0" borderId="10" xfId="0" applyNumberFormat="1" applyFont="1" applyBorder="1" applyAlignment="1">
      <alignment vertical="center" wrapText="1"/>
    </xf>
    <xf numFmtId="0" fontId="93" fillId="33" borderId="10" xfId="0" applyFont="1" applyFill="1" applyBorder="1" applyAlignment="1">
      <alignment horizontal="right" vertical="center" wrapText="1"/>
    </xf>
    <xf numFmtId="0" fontId="102" fillId="0" borderId="14" xfId="0" applyFont="1" applyBorder="1" applyAlignment="1">
      <alignment horizontal="center" vertical="center" wrapText="1"/>
    </xf>
    <xf numFmtId="0" fontId="120" fillId="0" borderId="0" xfId="0" applyFont="1" applyAlignment="1">
      <alignment horizontal="center" vertical="center" wrapText="1"/>
    </xf>
    <xf numFmtId="0" fontId="102" fillId="0" borderId="11" xfId="0" applyFont="1" applyBorder="1" applyAlignment="1">
      <alignment horizontal="center" vertical="center" wrapText="1"/>
    </xf>
    <xf numFmtId="0" fontId="102" fillId="0" borderId="12" xfId="0" applyFont="1" applyBorder="1" applyAlignment="1">
      <alignment horizontal="center" vertical="center" wrapText="1"/>
    </xf>
    <xf numFmtId="0" fontId="108" fillId="0" borderId="15" xfId="0" applyFont="1" applyBorder="1" applyAlignment="1">
      <alignment horizontal="center" vertical="center" wrapText="1"/>
    </xf>
    <xf numFmtId="0" fontId="102" fillId="0" borderId="0" xfId="0" applyFont="1" applyBorder="1" applyAlignment="1">
      <alignment horizontal="center" vertical="center" wrapText="1"/>
    </xf>
    <xf numFmtId="0" fontId="121" fillId="0" borderId="0" xfId="0" applyFont="1" applyBorder="1" applyAlignment="1">
      <alignment horizontal="center" vertical="center" wrapText="1"/>
    </xf>
    <xf numFmtId="0" fontId="108" fillId="0" borderId="13" xfId="0" applyFont="1" applyBorder="1" applyAlignment="1">
      <alignment horizontal="center" vertical="center" wrapText="1"/>
    </xf>
    <xf numFmtId="0" fontId="102" fillId="0" borderId="16" xfId="0" applyFont="1" applyBorder="1" applyAlignment="1">
      <alignment horizontal="center" vertical="center" wrapText="1"/>
    </xf>
    <xf numFmtId="0" fontId="102" fillId="0" borderId="17" xfId="0" applyFont="1" applyBorder="1" applyAlignment="1">
      <alignment horizontal="center" vertical="center" wrapText="1"/>
    </xf>
    <xf numFmtId="0" fontId="85" fillId="0" borderId="0" xfId="0" applyFont="1" applyAlignment="1">
      <alignment horizontal="left" vertical="center" wrapText="1"/>
    </xf>
    <xf numFmtId="0" fontId="122" fillId="0" borderId="0" xfId="0" applyFont="1" applyBorder="1" applyAlignment="1">
      <alignment horizontal="center" vertical="center" wrapText="1"/>
    </xf>
    <xf numFmtId="0" fontId="85" fillId="0" borderId="16" xfId="0" applyFont="1" applyBorder="1" applyAlignment="1">
      <alignment horizontal="center" vertical="center" wrapText="1"/>
    </xf>
    <xf numFmtId="0" fontId="85" fillId="0" borderId="18" xfId="0" applyFont="1" applyBorder="1" applyAlignment="1">
      <alignment horizontal="center" vertical="center" wrapText="1"/>
    </xf>
    <xf numFmtId="0" fontId="85" fillId="0" borderId="11" xfId="0" applyFont="1" applyBorder="1" applyAlignment="1">
      <alignment horizontal="center" vertical="center" wrapText="1"/>
    </xf>
    <xf numFmtId="0" fontId="85" fillId="0" borderId="12" xfId="0" applyFont="1" applyBorder="1" applyAlignment="1">
      <alignment horizontal="center" vertical="center" wrapText="1"/>
    </xf>
    <xf numFmtId="0" fontId="85" fillId="0" borderId="13" xfId="0" applyFont="1" applyBorder="1" applyAlignment="1">
      <alignment horizontal="center" vertical="center" wrapText="1"/>
    </xf>
    <xf numFmtId="0" fontId="94" fillId="0" borderId="0" xfId="0" applyFont="1" applyAlignment="1">
      <alignment horizontal="center" vertical="center" wrapText="1"/>
    </xf>
    <xf numFmtId="0" fontId="85" fillId="0" borderId="0" xfId="0" applyFont="1" applyAlignment="1">
      <alignment horizontal="center" vertical="center" wrapText="1"/>
    </xf>
    <xf numFmtId="0" fontId="85" fillId="0" borderId="16" xfId="0" applyFont="1" applyBorder="1" applyAlignment="1">
      <alignment horizontal="left" vertical="center" wrapText="1"/>
    </xf>
    <xf numFmtId="0" fontId="85" fillId="0" borderId="17" xfId="0" applyFont="1" applyBorder="1" applyAlignment="1">
      <alignment horizontal="left" vertical="center" wrapText="1"/>
    </xf>
    <xf numFmtId="0" fontId="85" fillId="0" borderId="18" xfId="0" applyFont="1" applyBorder="1" applyAlignment="1">
      <alignment horizontal="left" vertical="center" wrapText="1"/>
    </xf>
    <xf numFmtId="0" fontId="24" fillId="0" borderId="16" xfId="0" applyNumberFormat="1" applyFont="1" applyFill="1" applyBorder="1" applyAlignment="1" applyProtection="1">
      <alignment horizontal="left" vertical="top"/>
      <protection/>
    </xf>
    <xf numFmtId="0" fontId="24" fillId="0" borderId="17" xfId="0" applyNumberFormat="1" applyFont="1" applyFill="1" applyBorder="1" applyAlignment="1" applyProtection="1">
      <alignment horizontal="left" vertical="top"/>
      <protection/>
    </xf>
    <xf numFmtId="0" fontId="24" fillId="0" borderId="18" xfId="0" applyNumberFormat="1" applyFont="1" applyFill="1" applyBorder="1" applyAlignment="1" applyProtection="1">
      <alignment horizontal="left" vertical="top"/>
      <protection/>
    </xf>
    <xf numFmtId="0" fontId="91" fillId="0" borderId="0" xfId="0" applyFont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 wrapText="1"/>
    </xf>
    <xf numFmtId="0" fontId="89" fillId="0" borderId="19" xfId="0" applyFont="1" applyBorder="1" applyAlignment="1">
      <alignment horizontal="center" vertical="center" wrapText="1"/>
    </xf>
    <xf numFmtId="0" fontId="89" fillId="0" borderId="12" xfId="0" applyFont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 textRotation="90" wrapText="1"/>
    </xf>
    <xf numFmtId="0" fontId="89" fillId="0" borderId="19" xfId="0" applyFont="1" applyBorder="1" applyAlignment="1">
      <alignment horizontal="center" vertical="center" textRotation="90" wrapText="1"/>
    </xf>
    <xf numFmtId="0" fontId="89" fillId="0" borderId="12" xfId="0" applyFont="1" applyBorder="1" applyAlignment="1">
      <alignment horizontal="center" vertical="center" textRotation="90" wrapText="1"/>
    </xf>
    <xf numFmtId="0" fontId="89" fillId="0" borderId="16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0" fontId="123" fillId="0" borderId="11" xfId="0" applyFont="1" applyBorder="1" applyAlignment="1">
      <alignment horizontal="center" vertical="center" textRotation="90" wrapText="1"/>
    </xf>
    <xf numFmtId="0" fontId="123" fillId="0" borderId="19" xfId="0" applyFont="1" applyBorder="1" applyAlignment="1">
      <alignment horizontal="center" vertical="center" textRotation="90" wrapText="1"/>
    </xf>
    <xf numFmtId="0" fontId="123" fillId="0" borderId="12" xfId="0" applyFont="1" applyBorder="1" applyAlignment="1">
      <alignment horizontal="center" vertical="center" textRotation="90" wrapText="1"/>
    </xf>
    <xf numFmtId="0" fontId="89" fillId="0" borderId="17" xfId="0" applyFont="1" applyBorder="1" applyAlignment="1">
      <alignment horizontal="center" vertical="center" wrapText="1"/>
    </xf>
    <xf numFmtId="0" fontId="90" fillId="0" borderId="0" xfId="0" applyFont="1" applyBorder="1" applyAlignment="1">
      <alignment horizontal="center" vertical="center" wrapText="1"/>
    </xf>
    <xf numFmtId="0" fontId="87" fillId="0" borderId="0" xfId="0" applyFont="1" applyAlignment="1">
      <alignment horizontal="center" vertical="center" wrapText="1"/>
    </xf>
    <xf numFmtId="0" fontId="98" fillId="0" borderId="10" xfId="0" applyFont="1" applyBorder="1" applyAlignment="1">
      <alignment horizontal="center" vertical="center" textRotation="90" wrapText="1"/>
    </xf>
    <xf numFmtId="0" fontId="98" fillId="0" borderId="10" xfId="0" applyFont="1" applyBorder="1" applyAlignment="1">
      <alignment horizontal="center" vertical="center" wrapText="1"/>
    </xf>
    <xf numFmtId="0" fontId="124" fillId="0" borderId="0" xfId="0" applyFont="1" applyAlignment="1">
      <alignment horizontal="center" vertical="center" wrapText="1"/>
    </xf>
    <xf numFmtId="0" fontId="85" fillId="0" borderId="0" xfId="0" applyFont="1" applyBorder="1" applyAlignment="1">
      <alignment horizontal="right" vertical="center" wrapText="1"/>
    </xf>
    <xf numFmtId="0" fontId="90" fillId="0" borderId="0" xfId="0" applyFont="1" applyBorder="1" applyAlignment="1">
      <alignment horizontal="right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Обычный 7" xfId="57"/>
    <cellStyle name="Обычный 8" xfId="58"/>
    <cellStyle name="Обычный 9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95;&#1077;&#1090;\&#1073;&#1102;&#1076;&#1078;&#1077;&#1090;\2015\&#1041;&#1102;&#1076;&#1078;&#1077;&#1090;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и рік"/>
      <sheetName val="Доходи міс заг"/>
      <sheetName val="Доходи міс спец"/>
      <sheetName val="Фінансування рік"/>
      <sheetName val="Фінансування місяць"/>
      <sheetName val="Річний розпис"/>
      <sheetName val="Помісячний розпис заг"/>
      <sheetName val="Поміс.розпис спец"/>
      <sheetName val="зведений кошторис"/>
      <sheetName val="кошториси"/>
      <sheetName val="кошториси по ДНЗ"/>
      <sheetName val="план асигнувань ДНЗ"/>
      <sheetName val="План асигнувань"/>
      <sheetName val="Зведення показників"/>
      <sheetName val="Кошторис РФВ"/>
      <sheetName val="План асигнувань сп"/>
      <sheetName val="розподіл показників рік"/>
      <sheetName val="розподіл показників місяць"/>
      <sheetName val="аналіз"/>
      <sheetName val="енергоносії"/>
      <sheetName val="кредиторка"/>
      <sheetName val="Лист1"/>
      <sheetName val="Лист2"/>
      <sheetName val="Зміст"/>
      <sheetName val="Сільські ради"/>
    </sheetNames>
    <sheetDataSet>
      <sheetData sheetId="0">
        <row r="23">
          <cell r="C23">
            <v>0</v>
          </cell>
        </row>
        <row r="24">
          <cell r="C24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66">
          <cell r="C66">
            <v>0</v>
          </cell>
          <cell r="D66">
            <v>0</v>
          </cell>
        </row>
        <row r="80">
          <cell r="C80">
            <v>-621470</v>
          </cell>
          <cell r="D80">
            <v>621470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zoomScalePageLayoutView="0" workbookViewId="0" topLeftCell="A63">
      <selection activeCell="J75" sqref="J75"/>
    </sheetView>
  </sheetViews>
  <sheetFormatPr defaultColWidth="9.140625" defaultRowHeight="15"/>
  <cols>
    <col min="1" max="1" width="10.421875" style="105" customWidth="1"/>
    <col min="2" max="2" width="51.140625" style="105" customWidth="1"/>
    <col min="3" max="3" width="9.57421875" style="105" customWidth="1"/>
    <col min="4" max="4" width="10.140625" style="105" customWidth="1"/>
    <col min="5" max="5" width="8.57421875" style="105" customWidth="1"/>
    <col min="6" max="6" width="8.7109375" style="105" customWidth="1"/>
    <col min="7" max="16384" width="9.140625" style="105" customWidth="1"/>
  </cols>
  <sheetData>
    <row r="1" spans="3:6" s="104" customFormat="1" ht="15">
      <c r="C1" s="173" t="s">
        <v>0</v>
      </c>
      <c r="D1" s="173"/>
      <c r="E1" s="173"/>
      <c r="F1" s="173"/>
    </row>
    <row r="2" spans="3:6" s="104" customFormat="1" ht="15">
      <c r="C2" s="173" t="s">
        <v>217</v>
      </c>
      <c r="D2" s="173"/>
      <c r="E2" s="173"/>
      <c r="F2" s="173"/>
    </row>
    <row r="3" spans="3:6" s="104" customFormat="1" ht="15">
      <c r="C3" s="173" t="s">
        <v>192</v>
      </c>
      <c r="D3" s="173"/>
      <c r="E3" s="173"/>
      <c r="F3" s="173"/>
    </row>
    <row r="4" s="104" customFormat="1" ht="3" customHeight="1"/>
    <row r="5" spans="1:6" ht="15">
      <c r="A5" s="168" t="s">
        <v>28</v>
      </c>
      <c r="B5" s="168"/>
      <c r="C5" s="168"/>
      <c r="D5" s="168"/>
      <c r="E5" s="168"/>
      <c r="F5" s="168"/>
    </row>
    <row r="6" spans="1:6" ht="15">
      <c r="A6" s="168" t="s">
        <v>193</v>
      </c>
      <c r="B6" s="168"/>
      <c r="C6" s="168"/>
      <c r="D6" s="168"/>
      <c r="E6" s="168"/>
      <c r="F6" s="168"/>
    </row>
    <row r="7" spans="5:6" ht="15">
      <c r="E7" s="174" t="s">
        <v>191</v>
      </c>
      <c r="F7" s="174"/>
    </row>
    <row r="8" spans="1:6" s="106" customFormat="1" ht="12.75" customHeight="1">
      <c r="A8" s="169" t="s">
        <v>1</v>
      </c>
      <c r="B8" s="169" t="s">
        <v>190</v>
      </c>
      <c r="C8" s="169" t="s">
        <v>189</v>
      </c>
      <c r="D8" s="169" t="s">
        <v>2</v>
      </c>
      <c r="E8" s="175" t="s">
        <v>3</v>
      </c>
      <c r="F8" s="176"/>
    </row>
    <row r="9" spans="1:6" s="106" customFormat="1" ht="38.25">
      <c r="A9" s="170"/>
      <c r="B9" s="170"/>
      <c r="C9" s="170"/>
      <c r="D9" s="170"/>
      <c r="E9" s="107" t="s">
        <v>30</v>
      </c>
      <c r="F9" s="107" t="s">
        <v>54</v>
      </c>
    </row>
    <row r="10" spans="1:6" ht="15">
      <c r="A10" s="107">
        <v>1</v>
      </c>
      <c r="B10" s="107">
        <v>2</v>
      </c>
      <c r="C10" s="107">
        <v>3</v>
      </c>
      <c r="D10" s="107">
        <v>4</v>
      </c>
      <c r="E10" s="107">
        <v>5</v>
      </c>
      <c r="F10" s="107">
        <v>6</v>
      </c>
    </row>
    <row r="11" spans="1:6" s="111" customFormat="1" ht="15">
      <c r="A11" s="108">
        <v>10000000</v>
      </c>
      <c r="B11" s="109" t="s">
        <v>4</v>
      </c>
      <c r="C11" s="110">
        <f>SUM(D11:E11)</f>
        <v>25984360</v>
      </c>
      <c r="D11" s="110">
        <f>D12+D14+D18+D24+D30+D48</f>
        <v>25923860</v>
      </c>
      <c r="E11" s="110">
        <f>E12+E14+E18+E24+E30+E48</f>
        <v>60500</v>
      </c>
      <c r="F11" s="110">
        <f>F12+F14+F18+F24+F30+F48</f>
        <v>0</v>
      </c>
    </row>
    <row r="12" spans="1:6" ht="15.75" customHeight="1">
      <c r="A12" s="112">
        <v>11020000</v>
      </c>
      <c r="B12" s="113" t="s">
        <v>55</v>
      </c>
      <c r="C12" s="114">
        <f>SUM(D12:E12)</f>
        <v>30000</v>
      </c>
      <c r="D12" s="115">
        <f>D13</f>
        <v>30000</v>
      </c>
      <c r="E12" s="115">
        <f>E13</f>
        <v>0</v>
      </c>
      <c r="F12" s="115">
        <f>F13</f>
        <v>0</v>
      </c>
    </row>
    <row r="13" spans="1:6" ht="25.5">
      <c r="A13" s="116">
        <v>11020200</v>
      </c>
      <c r="B13" s="116" t="s">
        <v>5</v>
      </c>
      <c r="C13" s="114">
        <f>SUM(D13:E13)</f>
        <v>30000</v>
      </c>
      <c r="D13" s="114">
        <v>30000</v>
      </c>
      <c r="E13" s="114"/>
      <c r="F13" s="114"/>
    </row>
    <row r="14" spans="1:6" s="111" customFormat="1" ht="15" hidden="1">
      <c r="A14" s="117">
        <v>12000000</v>
      </c>
      <c r="B14" s="118" t="s">
        <v>56</v>
      </c>
      <c r="C14" s="110">
        <f aca="true" t="shared" si="0" ref="C14:C82">SUM(D14:E14)</f>
        <v>0</v>
      </c>
      <c r="D14" s="110">
        <f>D15</f>
        <v>0</v>
      </c>
      <c r="E14" s="110">
        <f>E15</f>
        <v>0</v>
      </c>
      <c r="F14" s="110">
        <f>F15</f>
        <v>0</v>
      </c>
    </row>
    <row r="15" spans="1:6" s="111" customFormat="1" ht="24.75" customHeight="1" hidden="1">
      <c r="A15" s="119">
        <v>12020000</v>
      </c>
      <c r="B15" s="120" t="s">
        <v>57</v>
      </c>
      <c r="C15" s="110">
        <f t="shared" si="0"/>
        <v>0</v>
      </c>
      <c r="D15" s="110">
        <f>SUM(D16:D17)</f>
        <v>0</v>
      </c>
      <c r="E15" s="110">
        <f>SUM(E16:E17)</f>
        <v>0</v>
      </c>
      <c r="F15" s="110">
        <f>SUM(F16:F17)</f>
        <v>0</v>
      </c>
    </row>
    <row r="16" spans="1:6" ht="32.25" customHeight="1" hidden="1">
      <c r="A16" s="121">
        <v>12020100</v>
      </c>
      <c r="B16" s="122" t="s">
        <v>58</v>
      </c>
      <c r="C16" s="114">
        <f t="shared" si="0"/>
        <v>0</v>
      </c>
      <c r="D16" s="114">
        <f>'[1]Доходи рік'!$C23/1000</f>
        <v>0</v>
      </c>
      <c r="E16" s="114"/>
      <c r="F16" s="114"/>
    </row>
    <row r="17" spans="1:6" ht="25.5" hidden="1">
      <c r="A17" s="121">
        <v>12020200</v>
      </c>
      <c r="B17" s="122" t="s">
        <v>59</v>
      </c>
      <c r="C17" s="114">
        <f t="shared" si="0"/>
        <v>0</v>
      </c>
      <c r="D17" s="114">
        <f>'[1]Доходи рік'!$C24/1000</f>
        <v>0</v>
      </c>
      <c r="E17" s="114"/>
      <c r="F17" s="114"/>
    </row>
    <row r="18" spans="1:6" s="111" customFormat="1" ht="27" hidden="1">
      <c r="A18" s="112">
        <v>13000000</v>
      </c>
      <c r="B18" s="113" t="s">
        <v>60</v>
      </c>
      <c r="C18" s="110">
        <f t="shared" si="0"/>
        <v>0</v>
      </c>
      <c r="D18" s="110">
        <f>D19</f>
        <v>0</v>
      </c>
      <c r="E18" s="110">
        <f>E19</f>
        <v>0</v>
      </c>
      <c r="F18" s="110">
        <f>F19</f>
        <v>0</v>
      </c>
    </row>
    <row r="19" spans="1:6" ht="15" hidden="1">
      <c r="A19" s="123">
        <v>13010000</v>
      </c>
      <c r="B19" s="124" t="s">
        <v>61</v>
      </c>
      <c r="C19" s="114">
        <f t="shared" si="0"/>
        <v>0</v>
      </c>
      <c r="D19" s="114">
        <f>SUM(D20:D23)</f>
        <v>0</v>
      </c>
      <c r="E19" s="114">
        <f>SUM(E20:E23)</f>
        <v>0</v>
      </c>
      <c r="F19" s="114">
        <f>SUM(F20:F23)</f>
        <v>0</v>
      </c>
    </row>
    <row r="20" spans="1:6" ht="51" hidden="1">
      <c r="A20" s="123">
        <v>13010200</v>
      </c>
      <c r="B20" s="124" t="s">
        <v>62</v>
      </c>
      <c r="C20" s="114">
        <f t="shared" si="0"/>
        <v>0</v>
      </c>
      <c r="D20" s="114">
        <f>'[1]Доходи рік'!$C27/1000</f>
        <v>0</v>
      </c>
      <c r="E20" s="114"/>
      <c r="F20" s="114"/>
    </row>
    <row r="21" spans="1:6" ht="25.5" customHeight="1" hidden="1">
      <c r="A21" s="123">
        <v>13020200</v>
      </c>
      <c r="B21" s="124" t="s">
        <v>63</v>
      </c>
      <c r="C21" s="114">
        <f t="shared" si="0"/>
        <v>0</v>
      </c>
      <c r="D21" s="114">
        <f>'[1]Доходи рік'!$C28/1000</f>
        <v>0</v>
      </c>
      <c r="E21" s="114"/>
      <c r="F21" s="114"/>
    </row>
    <row r="22" spans="1:6" ht="25.5" hidden="1">
      <c r="A22" s="123">
        <v>13030200</v>
      </c>
      <c r="B22" s="124" t="s">
        <v>64</v>
      </c>
      <c r="C22" s="114">
        <f t="shared" si="0"/>
        <v>0</v>
      </c>
      <c r="D22" s="114">
        <f>'[1]Доходи рік'!$C29/1000</f>
        <v>0</v>
      </c>
      <c r="E22" s="114"/>
      <c r="F22" s="114"/>
    </row>
    <row r="23" spans="1:6" ht="25.5" hidden="1">
      <c r="A23" s="123">
        <v>13030600</v>
      </c>
      <c r="B23" s="124" t="s">
        <v>65</v>
      </c>
      <c r="C23" s="114">
        <f t="shared" si="0"/>
        <v>0</v>
      </c>
      <c r="D23" s="114">
        <f>'[1]Доходи рік'!$C30/1000</f>
        <v>0</v>
      </c>
      <c r="E23" s="114"/>
      <c r="F23" s="114"/>
    </row>
    <row r="24" spans="1:6" s="111" customFormat="1" ht="15">
      <c r="A24" s="125">
        <v>14000000</v>
      </c>
      <c r="B24" s="118" t="s">
        <v>66</v>
      </c>
      <c r="C24" s="110">
        <f t="shared" si="0"/>
        <v>2885200</v>
      </c>
      <c r="D24" s="110">
        <f>D29+D25+D27</f>
        <v>2885200</v>
      </c>
      <c r="E24" s="110">
        <f>E29+E25+E27</f>
        <v>0</v>
      </c>
      <c r="F24" s="110">
        <f>F29+F25+F27</f>
        <v>0</v>
      </c>
    </row>
    <row r="25" spans="1:6" s="127" customFormat="1" ht="27">
      <c r="A25" s="126">
        <v>14020000</v>
      </c>
      <c r="B25" s="126" t="s">
        <v>142</v>
      </c>
      <c r="C25" s="115">
        <f t="shared" si="0"/>
        <v>300000</v>
      </c>
      <c r="D25" s="115">
        <f>D26</f>
        <v>300000</v>
      </c>
      <c r="E25" s="115">
        <f>E26</f>
        <v>0</v>
      </c>
      <c r="F25" s="115">
        <f>F26</f>
        <v>0</v>
      </c>
    </row>
    <row r="26" spans="1:6" s="111" customFormat="1" ht="15">
      <c r="A26" s="116">
        <v>14021900</v>
      </c>
      <c r="B26" s="116" t="s">
        <v>143</v>
      </c>
      <c r="C26" s="114">
        <f t="shared" si="0"/>
        <v>300000</v>
      </c>
      <c r="D26" s="114">
        <v>300000</v>
      </c>
      <c r="E26" s="114"/>
      <c r="F26" s="114"/>
    </row>
    <row r="27" spans="1:6" s="127" customFormat="1" ht="27">
      <c r="A27" s="126">
        <v>14030000</v>
      </c>
      <c r="B27" s="126" t="s">
        <v>144</v>
      </c>
      <c r="C27" s="115">
        <f t="shared" si="0"/>
        <v>1300000</v>
      </c>
      <c r="D27" s="115">
        <f>D28</f>
        <v>1300000</v>
      </c>
      <c r="E27" s="115">
        <f>E28</f>
        <v>0</v>
      </c>
      <c r="F27" s="115">
        <f>F28</f>
        <v>0</v>
      </c>
    </row>
    <row r="28" spans="1:6" s="111" customFormat="1" ht="15">
      <c r="A28" s="116">
        <v>14031900</v>
      </c>
      <c r="B28" s="116" t="s">
        <v>143</v>
      </c>
      <c r="C28" s="114">
        <f t="shared" si="0"/>
        <v>1300000</v>
      </c>
      <c r="D28" s="114">
        <v>1300000</v>
      </c>
      <c r="E28" s="114"/>
      <c r="F28" s="114"/>
    </row>
    <row r="29" spans="1:6" s="130" customFormat="1" ht="27">
      <c r="A29" s="128">
        <v>14040000</v>
      </c>
      <c r="B29" s="129" t="s">
        <v>67</v>
      </c>
      <c r="C29" s="115">
        <f t="shared" si="0"/>
        <v>1285200</v>
      </c>
      <c r="D29" s="115">
        <v>1285200</v>
      </c>
      <c r="E29" s="115"/>
      <c r="F29" s="115"/>
    </row>
    <row r="30" spans="1:6" s="111" customFormat="1" ht="17.25" customHeight="1">
      <c r="A30" s="131">
        <v>18000000</v>
      </c>
      <c r="B30" s="118" t="s">
        <v>68</v>
      </c>
      <c r="C30" s="110">
        <f t="shared" si="0"/>
        <v>23008660</v>
      </c>
      <c r="D30" s="110">
        <f>D31+D42+D44</f>
        <v>23008660</v>
      </c>
      <c r="E30" s="110">
        <f>E31+E42+E44</f>
        <v>0</v>
      </c>
      <c r="F30" s="110">
        <f>F31+F42+F44</f>
        <v>0</v>
      </c>
    </row>
    <row r="31" spans="1:6" ht="15">
      <c r="A31" s="121">
        <v>18010000</v>
      </c>
      <c r="B31" s="122" t="s">
        <v>69</v>
      </c>
      <c r="C31" s="114">
        <f t="shared" si="0"/>
        <v>13579360</v>
      </c>
      <c r="D31" s="114">
        <f>SUM(D32:D41)</f>
        <v>13579360</v>
      </c>
      <c r="E31" s="114">
        <f>SUM(E32:E41)</f>
        <v>0</v>
      </c>
      <c r="F31" s="114">
        <f>SUM(F32:F41)</f>
        <v>0</v>
      </c>
    </row>
    <row r="32" spans="1:6" ht="38.25">
      <c r="A32" s="121">
        <v>18010100</v>
      </c>
      <c r="B32" s="122" t="s">
        <v>70</v>
      </c>
      <c r="C32" s="114">
        <f t="shared" si="0"/>
        <v>13200</v>
      </c>
      <c r="D32" s="114">
        <v>13200</v>
      </c>
      <c r="E32" s="114"/>
      <c r="F32" s="114"/>
    </row>
    <row r="33" spans="1:6" ht="30" customHeight="1">
      <c r="A33" s="121">
        <v>18010200</v>
      </c>
      <c r="B33" s="122" t="s">
        <v>71</v>
      </c>
      <c r="C33" s="114">
        <f t="shared" si="0"/>
        <v>152400</v>
      </c>
      <c r="D33" s="114">
        <v>152400</v>
      </c>
      <c r="E33" s="114"/>
      <c r="F33" s="114"/>
    </row>
    <row r="34" spans="1:6" ht="38.25">
      <c r="A34" s="121">
        <v>18010300</v>
      </c>
      <c r="B34" s="122" t="s">
        <v>72</v>
      </c>
      <c r="C34" s="114">
        <f t="shared" si="0"/>
        <v>1542500</v>
      </c>
      <c r="D34" s="114">
        <v>1542500</v>
      </c>
      <c r="E34" s="114"/>
      <c r="F34" s="114"/>
    </row>
    <row r="35" spans="1:6" ht="38.25">
      <c r="A35" s="132">
        <v>18010400</v>
      </c>
      <c r="B35" s="122" t="s">
        <v>73</v>
      </c>
      <c r="C35" s="114">
        <f t="shared" si="0"/>
        <v>1515600</v>
      </c>
      <c r="D35" s="114">
        <v>1515600</v>
      </c>
      <c r="E35" s="114"/>
      <c r="F35" s="114"/>
    </row>
    <row r="36" spans="1:6" ht="15">
      <c r="A36" s="132">
        <v>18010500</v>
      </c>
      <c r="B36" s="122" t="s">
        <v>6</v>
      </c>
      <c r="C36" s="114">
        <f t="shared" si="0"/>
        <v>2984580</v>
      </c>
      <c r="D36" s="114">
        <v>2984580</v>
      </c>
      <c r="E36" s="114"/>
      <c r="F36" s="114"/>
    </row>
    <row r="37" spans="1:6" ht="15">
      <c r="A37" s="132">
        <v>18010600</v>
      </c>
      <c r="B37" s="122" t="s">
        <v>7</v>
      </c>
      <c r="C37" s="114">
        <f t="shared" si="0"/>
        <v>5068100</v>
      </c>
      <c r="D37" s="114">
        <v>5068100</v>
      </c>
      <c r="E37" s="114"/>
      <c r="F37" s="114"/>
    </row>
    <row r="38" spans="1:6" ht="15">
      <c r="A38" s="132">
        <v>18010700</v>
      </c>
      <c r="B38" s="122" t="s">
        <v>8</v>
      </c>
      <c r="C38" s="114">
        <f t="shared" si="0"/>
        <v>834180</v>
      </c>
      <c r="D38" s="114">
        <v>834180</v>
      </c>
      <c r="E38" s="114"/>
      <c r="F38" s="114"/>
    </row>
    <row r="39" spans="1:6" ht="15.75" customHeight="1">
      <c r="A39" s="132">
        <v>18010900</v>
      </c>
      <c r="B39" s="132" t="s">
        <v>9</v>
      </c>
      <c r="C39" s="114">
        <f t="shared" si="0"/>
        <v>1293800</v>
      </c>
      <c r="D39" s="114">
        <v>1293800</v>
      </c>
      <c r="E39" s="114"/>
      <c r="F39" s="114"/>
    </row>
    <row r="40" spans="1:6" s="135" customFormat="1" ht="12.75" customHeight="1">
      <c r="A40" s="133">
        <v>18011000</v>
      </c>
      <c r="B40" s="122" t="s">
        <v>74</v>
      </c>
      <c r="C40" s="114">
        <f t="shared" si="0"/>
        <v>100000</v>
      </c>
      <c r="D40" s="114">
        <v>100000</v>
      </c>
      <c r="E40" s="134"/>
      <c r="F40" s="134"/>
    </row>
    <row r="41" spans="1:6" s="135" customFormat="1" ht="15.75" customHeight="1">
      <c r="A41" s="133">
        <v>18011100</v>
      </c>
      <c r="B41" s="122" t="s">
        <v>75</v>
      </c>
      <c r="C41" s="114">
        <f t="shared" si="0"/>
        <v>75000</v>
      </c>
      <c r="D41" s="114">
        <v>75000</v>
      </c>
      <c r="E41" s="136"/>
      <c r="F41" s="134"/>
    </row>
    <row r="42" spans="1:6" s="111" customFormat="1" ht="15">
      <c r="A42" s="137">
        <v>18030000</v>
      </c>
      <c r="B42" s="120" t="s">
        <v>76</v>
      </c>
      <c r="C42" s="110">
        <f t="shared" si="0"/>
        <v>3000</v>
      </c>
      <c r="D42" s="138">
        <f>D43</f>
        <v>3000</v>
      </c>
      <c r="E42" s="138">
        <f>E43</f>
        <v>0</v>
      </c>
      <c r="F42" s="138">
        <f>F43</f>
        <v>0</v>
      </c>
    </row>
    <row r="43" spans="1:6" ht="15">
      <c r="A43" s="133">
        <v>18030100</v>
      </c>
      <c r="B43" s="133" t="s">
        <v>10</v>
      </c>
      <c r="C43" s="114">
        <f t="shared" si="0"/>
        <v>3000</v>
      </c>
      <c r="D43" s="114">
        <v>3000</v>
      </c>
      <c r="E43" s="114"/>
      <c r="F43" s="114"/>
    </row>
    <row r="44" spans="1:6" s="111" customFormat="1" ht="15">
      <c r="A44" s="139">
        <v>18050000</v>
      </c>
      <c r="B44" s="139" t="s">
        <v>11</v>
      </c>
      <c r="C44" s="110">
        <f t="shared" si="0"/>
        <v>9426300</v>
      </c>
      <c r="D44" s="110">
        <f>SUM(D45:D47)</f>
        <v>9426300</v>
      </c>
      <c r="E44" s="110">
        <f>SUM(E45:E47)</f>
        <v>0</v>
      </c>
      <c r="F44" s="110">
        <f>SUM(F45:F47)</f>
        <v>0</v>
      </c>
    </row>
    <row r="45" spans="1:6" ht="15">
      <c r="A45" s="121">
        <v>18050300</v>
      </c>
      <c r="B45" s="121" t="s">
        <v>12</v>
      </c>
      <c r="C45" s="114">
        <f t="shared" si="0"/>
        <v>1090000</v>
      </c>
      <c r="D45" s="114">
        <v>1090000</v>
      </c>
      <c r="E45" s="114"/>
      <c r="F45" s="114"/>
    </row>
    <row r="46" spans="1:6" ht="15">
      <c r="A46" s="121">
        <v>18050400</v>
      </c>
      <c r="B46" s="121" t="s">
        <v>13</v>
      </c>
      <c r="C46" s="114">
        <f t="shared" si="0"/>
        <v>6600000</v>
      </c>
      <c r="D46" s="114">
        <v>6600000</v>
      </c>
      <c r="E46" s="114"/>
      <c r="F46" s="114"/>
    </row>
    <row r="47" spans="1:6" ht="51.75" customHeight="1">
      <c r="A47" s="121">
        <v>18050500</v>
      </c>
      <c r="B47" s="122" t="s">
        <v>77</v>
      </c>
      <c r="C47" s="114">
        <f t="shared" si="0"/>
        <v>1736300</v>
      </c>
      <c r="D47" s="114">
        <v>1736300</v>
      </c>
      <c r="E47" s="114"/>
      <c r="F47" s="114"/>
    </row>
    <row r="48" spans="1:6" s="111" customFormat="1" ht="15">
      <c r="A48" s="131">
        <v>19000000</v>
      </c>
      <c r="B48" s="131" t="s">
        <v>78</v>
      </c>
      <c r="C48" s="110">
        <f t="shared" si="0"/>
        <v>60500</v>
      </c>
      <c r="D48" s="110">
        <f>D49</f>
        <v>0</v>
      </c>
      <c r="E48" s="110">
        <f>E49</f>
        <v>60500</v>
      </c>
      <c r="F48" s="110">
        <f>F49</f>
        <v>0</v>
      </c>
    </row>
    <row r="49" spans="1:6" s="111" customFormat="1" ht="15">
      <c r="A49" s="139">
        <v>19010000</v>
      </c>
      <c r="B49" s="139" t="s">
        <v>14</v>
      </c>
      <c r="C49" s="110">
        <f t="shared" si="0"/>
        <v>60500</v>
      </c>
      <c r="D49" s="110">
        <f>SUM(D50:D52)</f>
        <v>0</v>
      </c>
      <c r="E49" s="110">
        <f>SUM(E50:E52)</f>
        <v>60500</v>
      </c>
      <c r="F49" s="110">
        <f>SUM(F50:F52)</f>
        <v>0</v>
      </c>
    </row>
    <row r="50" spans="1:6" ht="25.5">
      <c r="A50" s="121">
        <v>19010100</v>
      </c>
      <c r="B50" s="121" t="s">
        <v>15</v>
      </c>
      <c r="C50" s="114">
        <f t="shared" si="0"/>
        <v>47500</v>
      </c>
      <c r="D50" s="114"/>
      <c r="E50" s="114">
        <v>47500</v>
      </c>
      <c r="F50" s="114"/>
    </row>
    <row r="51" spans="1:6" ht="25.5">
      <c r="A51" s="121">
        <v>19010200</v>
      </c>
      <c r="B51" s="121" t="s">
        <v>16</v>
      </c>
      <c r="C51" s="114">
        <f t="shared" si="0"/>
        <v>0</v>
      </c>
      <c r="D51" s="114"/>
      <c r="E51" s="114"/>
      <c r="F51" s="114"/>
    </row>
    <row r="52" spans="1:6" ht="38.25">
      <c r="A52" s="121">
        <v>19010300</v>
      </c>
      <c r="B52" s="121" t="s">
        <v>271</v>
      </c>
      <c r="C52" s="114">
        <f t="shared" si="0"/>
        <v>13000</v>
      </c>
      <c r="D52" s="114"/>
      <c r="E52" s="114">
        <v>13000</v>
      </c>
      <c r="F52" s="114"/>
    </row>
    <row r="53" spans="1:6" s="111" customFormat="1" ht="18" customHeight="1">
      <c r="A53" s="140">
        <v>20000000</v>
      </c>
      <c r="B53" s="141" t="s">
        <v>17</v>
      </c>
      <c r="C53" s="110">
        <f t="shared" si="0"/>
        <v>2723030</v>
      </c>
      <c r="D53" s="110">
        <f>D54+D65+D68+D71+D60</f>
        <v>1467800</v>
      </c>
      <c r="E53" s="110">
        <f>E54+E65+E68+E71</f>
        <v>1255230</v>
      </c>
      <c r="F53" s="110">
        <f>F54+F65+F68+F71</f>
        <v>0</v>
      </c>
    </row>
    <row r="54" spans="1:6" s="111" customFormat="1" ht="15.75" customHeight="1">
      <c r="A54" s="142">
        <v>21000000</v>
      </c>
      <c r="B54" s="143" t="s">
        <v>79</v>
      </c>
      <c r="C54" s="110">
        <f t="shared" si="0"/>
        <v>131000</v>
      </c>
      <c r="D54" s="110">
        <f>D55+D57</f>
        <v>131000</v>
      </c>
      <c r="E54" s="110">
        <f>E55+E57</f>
        <v>0</v>
      </c>
      <c r="F54" s="110">
        <f>F55+F57</f>
        <v>0</v>
      </c>
    </row>
    <row r="55" spans="1:6" s="111" customFormat="1" ht="67.5" customHeight="1">
      <c r="A55" s="142">
        <v>21010000</v>
      </c>
      <c r="B55" s="118" t="s">
        <v>182</v>
      </c>
      <c r="C55" s="110">
        <f t="shared" si="0"/>
        <v>5000</v>
      </c>
      <c r="D55" s="110">
        <f>D56</f>
        <v>5000</v>
      </c>
      <c r="E55" s="110">
        <f>E56</f>
        <v>0</v>
      </c>
      <c r="F55" s="110">
        <f>F56</f>
        <v>0</v>
      </c>
    </row>
    <row r="56" spans="1:6" ht="38.25">
      <c r="A56" s="144">
        <v>21010300</v>
      </c>
      <c r="B56" s="145" t="s">
        <v>80</v>
      </c>
      <c r="C56" s="114">
        <f t="shared" si="0"/>
        <v>5000</v>
      </c>
      <c r="D56" s="114">
        <v>5000</v>
      </c>
      <c r="E56" s="114"/>
      <c r="F56" s="114"/>
    </row>
    <row r="57" spans="1:6" ht="15">
      <c r="A57" s="146">
        <v>21080000</v>
      </c>
      <c r="B57" s="147" t="s">
        <v>22</v>
      </c>
      <c r="C57" s="114">
        <f t="shared" si="0"/>
        <v>126000</v>
      </c>
      <c r="D57" s="114">
        <f>SUM(D58:D59)</f>
        <v>126000</v>
      </c>
      <c r="E57" s="114"/>
      <c r="F57" s="114"/>
    </row>
    <row r="58" spans="1:6" s="111" customFormat="1" ht="15">
      <c r="A58" s="148">
        <v>21081100</v>
      </c>
      <c r="B58" s="148" t="s">
        <v>18</v>
      </c>
      <c r="C58" s="114">
        <f t="shared" si="0"/>
        <v>24000</v>
      </c>
      <c r="D58" s="114">
        <v>24000</v>
      </c>
      <c r="E58" s="114"/>
      <c r="F58" s="114"/>
    </row>
    <row r="59" spans="1:6" s="111" customFormat="1" ht="38.25">
      <c r="A59" s="148">
        <v>21081500</v>
      </c>
      <c r="B59" s="148" t="s">
        <v>194</v>
      </c>
      <c r="C59" s="114">
        <f t="shared" si="0"/>
        <v>102000</v>
      </c>
      <c r="D59" s="149">
        <v>102000</v>
      </c>
      <c r="E59" s="110"/>
      <c r="F59" s="110"/>
    </row>
    <row r="60" spans="1:6" s="111" customFormat="1" ht="15">
      <c r="A60" s="150">
        <v>22010000</v>
      </c>
      <c r="B60" s="150" t="s">
        <v>114</v>
      </c>
      <c r="C60" s="149">
        <f t="shared" si="0"/>
        <v>1018800</v>
      </c>
      <c r="D60" s="149">
        <f>SUM(D61:D64)</f>
        <v>1018800</v>
      </c>
      <c r="E60" s="110"/>
      <c r="F60" s="110"/>
    </row>
    <row r="61" spans="1:6" ht="38.25">
      <c r="A61" s="148">
        <v>22010300</v>
      </c>
      <c r="B61" s="148" t="s">
        <v>195</v>
      </c>
      <c r="C61" s="149">
        <f t="shared" si="0"/>
        <v>12000</v>
      </c>
      <c r="D61" s="115">
        <v>12000</v>
      </c>
      <c r="E61" s="114"/>
      <c r="F61" s="114"/>
    </row>
    <row r="62" spans="1:6" s="111" customFormat="1" ht="15">
      <c r="A62" s="148">
        <v>22012500</v>
      </c>
      <c r="B62" s="148" t="s">
        <v>115</v>
      </c>
      <c r="C62" s="149">
        <f t="shared" si="0"/>
        <v>856800</v>
      </c>
      <c r="D62" s="114">
        <v>856800</v>
      </c>
      <c r="E62" s="110"/>
      <c r="F62" s="110"/>
    </row>
    <row r="63" spans="1:6" s="111" customFormat="1" ht="25.5">
      <c r="A63" s="148">
        <v>22012600</v>
      </c>
      <c r="B63" s="148" t="s">
        <v>116</v>
      </c>
      <c r="C63" s="149">
        <f t="shared" si="0"/>
        <v>150000</v>
      </c>
      <c r="D63" s="149">
        <v>150000</v>
      </c>
      <c r="E63" s="110"/>
      <c r="F63" s="110"/>
    </row>
    <row r="64" spans="1:6" s="111" customFormat="1" ht="65.25" customHeight="1" hidden="1">
      <c r="A64" s="148">
        <v>22012900</v>
      </c>
      <c r="B64" s="148" t="s">
        <v>117</v>
      </c>
      <c r="C64" s="149">
        <f t="shared" si="0"/>
        <v>0</v>
      </c>
      <c r="D64" s="149"/>
      <c r="E64" s="110"/>
      <c r="F64" s="110"/>
    </row>
    <row r="65" spans="1:6" s="111" customFormat="1" ht="12.75" customHeight="1">
      <c r="A65" s="151">
        <v>22090000</v>
      </c>
      <c r="B65" s="151" t="s">
        <v>19</v>
      </c>
      <c r="C65" s="110">
        <f t="shared" si="0"/>
        <v>306000</v>
      </c>
      <c r="D65" s="110">
        <f>SUM(D66:D67)</f>
        <v>306000</v>
      </c>
      <c r="E65" s="110">
        <f>SUM(E66:E67)</f>
        <v>0</v>
      </c>
      <c r="F65" s="110">
        <f>SUM(F66:F67)</f>
        <v>0</v>
      </c>
    </row>
    <row r="66" spans="1:6" ht="38.25">
      <c r="A66" s="152">
        <v>22090100</v>
      </c>
      <c r="B66" s="152" t="s">
        <v>20</v>
      </c>
      <c r="C66" s="114">
        <f t="shared" si="0"/>
        <v>283200</v>
      </c>
      <c r="D66" s="114">
        <v>283200</v>
      </c>
      <c r="E66" s="114"/>
      <c r="F66" s="114"/>
    </row>
    <row r="67" spans="1:6" ht="29.25" customHeight="1">
      <c r="A67" s="152">
        <v>22090400</v>
      </c>
      <c r="B67" s="152" t="s">
        <v>21</v>
      </c>
      <c r="C67" s="114">
        <f t="shared" si="0"/>
        <v>22800</v>
      </c>
      <c r="D67" s="114">
        <v>22800</v>
      </c>
      <c r="E67" s="114"/>
      <c r="F67" s="114"/>
    </row>
    <row r="68" spans="1:6" s="111" customFormat="1" ht="15">
      <c r="A68" s="151">
        <v>24060000</v>
      </c>
      <c r="B68" s="151" t="s">
        <v>81</v>
      </c>
      <c r="C68" s="110">
        <f t="shared" si="0"/>
        <v>12000</v>
      </c>
      <c r="D68" s="110">
        <f>D69+D70</f>
        <v>12000</v>
      </c>
      <c r="E68" s="110">
        <f>E69+E70</f>
        <v>0</v>
      </c>
      <c r="F68" s="110">
        <f>F69+F70</f>
        <v>0</v>
      </c>
    </row>
    <row r="69" spans="1:6" s="111" customFormat="1" ht="15">
      <c r="A69" s="153">
        <v>24060300</v>
      </c>
      <c r="B69" s="153" t="s">
        <v>22</v>
      </c>
      <c r="C69" s="149">
        <f t="shared" si="0"/>
        <v>12000</v>
      </c>
      <c r="D69" s="149">
        <v>12000</v>
      </c>
      <c r="E69" s="110"/>
      <c r="F69" s="110"/>
    </row>
    <row r="70" spans="1:6" ht="38.25">
      <c r="A70" s="144">
        <v>24062100</v>
      </c>
      <c r="B70" s="121" t="s">
        <v>49</v>
      </c>
      <c r="C70" s="114">
        <f t="shared" si="0"/>
        <v>0</v>
      </c>
      <c r="D70" s="114">
        <f>'[1]Доходи рік'!C66/1000</f>
        <v>0</v>
      </c>
      <c r="E70" s="114">
        <f>'[1]Доходи рік'!D66/1000</f>
        <v>0</v>
      </c>
      <c r="F70" s="114"/>
    </row>
    <row r="71" spans="1:6" s="127" customFormat="1" ht="15">
      <c r="A71" s="131">
        <v>25000000</v>
      </c>
      <c r="B71" s="131" t="s">
        <v>23</v>
      </c>
      <c r="C71" s="110">
        <f t="shared" si="0"/>
        <v>1255230</v>
      </c>
      <c r="D71" s="149">
        <f>D72+D75</f>
        <v>0</v>
      </c>
      <c r="E71" s="149">
        <f>E72+E75</f>
        <v>1255230</v>
      </c>
      <c r="F71" s="149">
        <f>F72+F75</f>
        <v>0</v>
      </c>
    </row>
    <row r="72" spans="1:6" s="111" customFormat="1" ht="27" customHeight="1">
      <c r="A72" s="139">
        <v>25010000</v>
      </c>
      <c r="B72" s="154" t="s">
        <v>24</v>
      </c>
      <c r="C72" s="110">
        <f t="shared" si="0"/>
        <v>1190000</v>
      </c>
      <c r="D72" s="110">
        <f>SUM(D73:D74)</f>
        <v>0</v>
      </c>
      <c r="E72" s="110">
        <f>SUM(E73:E74)</f>
        <v>1190000</v>
      </c>
      <c r="F72" s="110">
        <f>SUM(F73:F74)</f>
        <v>0</v>
      </c>
    </row>
    <row r="73" spans="1:6" ht="25.5">
      <c r="A73" s="121">
        <v>25010100</v>
      </c>
      <c r="B73" s="145" t="s">
        <v>25</v>
      </c>
      <c r="C73" s="114">
        <f t="shared" si="0"/>
        <v>1100000</v>
      </c>
      <c r="D73" s="114"/>
      <c r="E73" s="114">
        <v>1100000</v>
      </c>
      <c r="F73" s="114"/>
    </row>
    <row r="74" spans="1:6" ht="25.5">
      <c r="A74" s="121">
        <v>25010200</v>
      </c>
      <c r="B74" s="145" t="s">
        <v>26</v>
      </c>
      <c r="C74" s="114">
        <f t="shared" si="0"/>
        <v>90000</v>
      </c>
      <c r="D74" s="114"/>
      <c r="E74" s="114">
        <v>90000</v>
      </c>
      <c r="F74" s="114"/>
    </row>
    <row r="75" spans="1:6" s="111" customFormat="1" ht="15">
      <c r="A75" s="139">
        <v>25020000</v>
      </c>
      <c r="B75" s="154" t="s">
        <v>52</v>
      </c>
      <c r="C75" s="110">
        <f t="shared" si="0"/>
        <v>65230</v>
      </c>
      <c r="D75" s="110">
        <f>SUM(D76:D77)</f>
        <v>0</v>
      </c>
      <c r="E75" s="110">
        <f>SUM(E76:E77)</f>
        <v>65230</v>
      </c>
      <c r="F75" s="110">
        <f>SUM(F76:F77)</f>
        <v>0</v>
      </c>
    </row>
    <row r="76" spans="1:6" ht="15" hidden="1">
      <c r="A76" s="121">
        <v>25020100</v>
      </c>
      <c r="B76" s="145" t="s">
        <v>101</v>
      </c>
      <c r="C76" s="114">
        <f t="shared" si="0"/>
        <v>0</v>
      </c>
      <c r="D76" s="114"/>
      <c r="E76" s="114">
        <f>'[1]Доходи рік'!D72/1000</f>
        <v>0</v>
      </c>
      <c r="F76" s="114"/>
    </row>
    <row r="77" spans="1:6" ht="38.25">
      <c r="A77" s="121">
        <v>25020200</v>
      </c>
      <c r="B77" s="145" t="s">
        <v>53</v>
      </c>
      <c r="C77" s="114">
        <f t="shared" si="0"/>
        <v>65230</v>
      </c>
      <c r="D77" s="114"/>
      <c r="E77" s="114">
        <v>65230</v>
      </c>
      <c r="F77" s="114"/>
    </row>
    <row r="78" spans="1:6" s="111" customFormat="1" ht="15.75">
      <c r="A78" s="131"/>
      <c r="B78" s="155" t="s">
        <v>187</v>
      </c>
      <c r="C78" s="110">
        <f t="shared" si="0"/>
        <v>28707390</v>
      </c>
      <c r="D78" s="110">
        <f>D11+D53</f>
        <v>27391660</v>
      </c>
      <c r="E78" s="110">
        <f>E11+E53</f>
        <v>1315730</v>
      </c>
      <c r="F78" s="110">
        <f>F11+F53</f>
        <v>0</v>
      </c>
    </row>
    <row r="79" spans="1:6" s="111" customFormat="1" ht="15.75">
      <c r="A79" s="131">
        <v>40000000</v>
      </c>
      <c r="B79" s="155" t="s">
        <v>188</v>
      </c>
      <c r="C79" s="110">
        <f t="shared" si="0"/>
        <v>14684400</v>
      </c>
      <c r="D79" s="110">
        <f>D80</f>
        <v>14684400</v>
      </c>
      <c r="E79" s="110">
        <f>E80</f>
        <v>0</v>
      </c>
      <c r="F79" s="110">
        <f>F80</f>
        <v>0</v>
      </c>
    </row>
    <row r="80" spans="1:6" s="111" customFormat="1" ht="15">
      <c r="A80" s="151">
        <v>41050000</v>
      </c>
      <c r="B80" s="151" t="s">
        <v>183</v>
      </c>
      <c r="C80" s="110">
        <f>SUM(D80:E80)</f>
        <v>14684400</v>
      </c>
      <c r="D80" s="110">
        <f>D81</f>
        <v>14684400</v>
      </c>
      <c r="E80" s="110">
        <f>E81</f>
        <v>0</v>
      </c>
      <c r="F80" s="110">
        <f>F81</f>
        <v>0</v>
      </c>
    </row>
    <row r="81" spans="1:6" ht="15">
      <c r="A81" s="152">
        <v>41053900</v>
      </c>
      <c r="B81" s="152" t="s">
        <v>178</v>
      </c>
      <c r="C81" s="114">
        <f t="shared" si="0"/>
        <v>14684400</v>
      </c>
      <c r="D81" s="114">
        <v>14684400</v>
      </c>
      <c r="E81" s="114"/>
      <c r="F81" s="114"/>
    </row>
    <row r="82" spans="1:6" s="111" customFormat="1" ht="15" customHeight="1">
      <c r="A82" s="150"/>
      <c r="B82" s="131" t="s">
        <v>82</v>
      </c>
      <c r="C82" s="110">
        <f t="shared" si="0"/>
        <v>43391790</v>
      </c>
      <c r="D82" s="110">
        <f>D11+D53+D80</f>
        <v>42076060</v>
      </c>
      <c r="E82" s="110">
        <f>E11+E53+E80</f>
        <v>1315730</v>
      </c>
      <c r="F82" s="110">
        <f>F11+F53+F80</f>
        <v>0</v>
      </c>
    </row>
    <row r="83" spans="1:6" s="111" customFormat="1" ht="24" customHeight="1" hidden="1">
      <c r="A83" s="156">
        <v>208400</v>
      </c>
      <c r="B83" s="157" t="s">
        <v>102</v>
      </c>
      <c r="C83" s="158">
        <f>SUM(D83:E83)</f>
        <v>0</v>
      </c>
      <c r="D83" s="159">
        <f>'[1]Доходи рік'!$C80/1000</f>
        <v>-621.47</v>
      </c>
      <c r="E83" s="159">
        <f>'[1]Доходи рік'!D80/1000</f>
        <v>621.47</v>
      </c>
      <c r="F83" s="158">
        <f>E83</f>
        <v>621.47</v>
      </c>
    </row>
    <row r="84" ht="18" customHeight="1"/>
    <row r="85" spans="2:6" ht="16.5" customHeight="1" thickBot="1">
      <c r="B85" s="160" t="s">
        <v>184</v>
      </c>
      <c r="C85" s="171"/>
      <c r="D85" s="171"/>
      <c r="E85" s="171" t="s">
        <v>185</v>
      </c>
      <c r="F85" s="171"/>
    </row>
    <row r="86" spans="2:6" ht="15">
      <c r="B86" s="161"/>
      <c r="C86" s="167" t="s">
        <v>100</v>
      </c>
      <c r="D86" s="167"/>
      <c r="E86" s="172" t="s">
        <v>27</v>
      </c>
      <c r="F86" s="172"/>
    </row>
  </sheetData>
  <sheetProtection/>
  <mergeCells count="15">
    <mergeCell ref="C1:F1"/>
    <mergeCell ref="C2:F2"/>
    <mergeCell ref="C3:F3"/>
    <mergeCell ref="C85:D85"/>
    <mergeCell ref="E7:F7"/>
    <mergeCell ref="E8:F8"/>
    <mergeCell ref="D8:D9"/>
    <mergeCell ref="C86:D86"/>
    <mergeCell ref="A5:F5"/>
    <mergeCell ref="A6:F6"/>
    <mergeCell ref="A8:A9"/>
    <mergeCell ref="B8:B9"/>
    <mergeCell ref="C8:C9"/>
    <mergeCell ref="E85:F85"/>
    <mergeCell ref="E86:F86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zoomScalePageLayoutView="0" workbookViewId="0" topLeftCell="A37">
      <selection activeCell="A6" sqref="A6:F6"/>
    </sheetView>
  </sheetViews>
  <sheetFormatPr defaultColWidth="9.140625" defaultRowHeight="15"/>
  <cols>
    <col min="1" max="1" width="10.57421875" style="1" customWidth="1"/>
    <col min="2" max="2" width="40.7109375" style="1" customWidth="1"/>
    <col min="3" max="3" width="10.28125" style="1" customWidth="1"/>
    <col min="4" max="4" width="11.421875" style="1" customWidth="1"/>
    <col min="5" max="5" width="11.57421875" style="1" customWidth="1"/>
    <col min="6" max="6" width="11.421875" style="1" customWidth="1"/>
    <col min="7" max="16384" width="9.140625" style="1" customWidth="1"/>
  </cols>
  <sheetData>
    <row r="1" spans="3:6" ht="13.5" customHeight="1">
      <c r="C1" s="210" t="s">
        <v>279</v>
      </c>
      <c r="D1" s="210"/>
      <c r="E1" s="210"/>
      <c r="F1" s="210"/>
    </row>
    <row r="2" spans="2:6" ht="13.5" customHeight="1">
      <c r="B2" s="210" t="s">
        <v>280</v>
      </c>
      <c r="C2" s="210"/>
      <c r="D2" s="210"/>
      <c r="E2" s="210"/>
      <c r="F2" s="210"/>
    </row>
    <row r="3" spans="3:6" ht="13.5" customHeight="1">
      <c r="C3" s="178"/>
      <c r="D3" s="178"/>
      <c r="E3" s="178"/>
      <c r="F3" s="178"/>
    </row>
    <row r="6" spans="1:6" ht="15">
      <c r="A6" s="184" t="s">
        <v>86</v>
      </c>
      <c r="B6" s="184"/>
      <c r="C6" s="184"/>
      <c r="D6" s="184"/>
      <c r="E6" s="184"/>
      <c r="F6" s="184"/>
    </row>
    <row r="7" spans="1:6" ht="15">
      <c r="A7" s="184" t="s">
        <v>196</v>
      </c>
      <c r="B7" s="184"/>
      <c r="C7" s="184"/>
      <c r="D7" s="184"/>
      <c r="E7" s="184"/>
      <c r="F7" s="184"/>
    </row>
    <row r="8" spans="1:6" ht="13.5">
      <c r="A8" s="185"/>
      <c r="B8" s="185"/>
      <c r="C8" s="185"/>
      <c r="D8" s="185"/>
      <c r="E8" s="185"/>
      <c r="F8" s="185"/>
    </row>
    <row r="9" ht="3" customHeight="1"/>
    <row r="12" spans="5:6" ht="13.5">
      <c r="E12" s="183" t="s">
        <v>203</v>
      </c>
      <c r="F12" s="183"/>
    </row>
    <row r="13" spans="1:6" ht="13.5" customHeight="1">
      <c r="A13" s="181" t="s">
        <v>1</v>
      </c>
      <c r="B13" s="181" t="s">
        <v>198</v>
      </c>
      <c r="C13" s="181" t="s">
        <v>30</v>
      </c>
      <c r="D13" s="181" t="s">
        <v>2</v>
      </c>
      <c r="E13" s="179" t="s">
        <v>3</v>
      </c>
      <c r="F13" s="180"/>
    </row>
    <row r="14" spans="1:6" ht="40.5">
      <c r="A14" s="182"/>
      <c r="B14" s="182"/>
      <c r="C14" s="182"/>
      <c r="D14" s="182"/>
      <c r="E14" s="29" t="s">
        <v>30</v>
      </c>
      <c r="F14" s="29" t="s">
        <v>197</v>
      </c>
    </row>
    <row r="15" spans="1:6" s="64" customFormat="1" ht="13.5">
      <c r="A15" s="63">
        <v>1</v>
      </c>
      <c r="B15" s="63">
        <v>2</v>
      </c>
      <c r="C15" s="63">
        <v>3</v>
      </c>
      <c r="D15" s="63">
        <v>4</v>
      </c>
      <c r="E15" s="67">
        <v>5</v>
      </c>
      <c r="F15" s="67">
        <v>6</v>
      </c>
    </row>
    <row r="16" spans="1:6" s="64" customFormat="1" ht="13.5">
      <c r="A16" s="186" t="s">
        <v>199</v>
      </c>
      <c r="B16" s="187"/>
      <c r="C16" s="187"/>
      <c r="D16" s="187"/>
      <c r="E16" s="187"/>
      <c r="F16" s="188"/>
    </row>
    <row r="17" spans="1:6" s="30" customFormat="1" ht="15.75">
      <c r="A17" s="34"/>
      <c r="B17" s="35" t="s">
        <v>87</v>
      </c>
      <c r="C17" s="162">
        <f>C25</f>
        <v>2207377</v>
      </c>
      <c r="D17" s="162">
        <f>D25</f>
        <v>-5000000</v>
      </c>
      <c r="E17" s="162">
        <f>E25</f>
        <v>7207377</v>
      </c>
      <c r="F17" s="162">
        <f>F25</f>
        <v>7067130</v>
      </c>
    </row>
    <row r="18" spans="1:6" s="30" customFormat="1" ht="28.5" hidden="1">
      <c r="A18" s="36">
        <v>400000</v>
      </c>
      <c r="B18" s="37" t="s">
        <v>88</v>
      </c>
      <c r="C18" s="162">
        <f>C19</f>
        <v>0</v>
      </c>
      <c r="D18" s="162">
        <f>D19</f>
        <v>0</v>
      </c>
      <c r="E18" s="162">
        <f>E19</f>
        <v>0</v>
      </c>
      <c r="F18" s="162">
        <f>F19</f>
        <v>0</v>
      </c>
    </row>
    <row r="19" spans="1:6" ht="15" hidden="1">
      <c r="A19" s="38">
        <v>401000</v>
      </c>
      <c r="B19" s="39" t="s">
        <v>89</v>
      </c>
      <c r="C19" s="163"/>
      <c r="D19" s="163"/>
      <c r="E19" s="163"/>
      <c r="F19" s="163"/>
    </row>
    <row r="20" spans="1:6" s="30" customFormat="1" ht="15" hidden="1">
      <c r="A20" s="40">
        <v>401100</v>
      </c>
      <c r="B20" s="41" t="s">
        <v>90</v>
      </c>
      <c r="C20" s="162"/>
      <c r="D20" s="162"/>
      <c r="E20" s="162"/>
      <c r="F20" s="162"/>
    </row>
    <row r="21" spans="1:6" ht="15" hidden="1">
      <c r="A21" s="40">
        <v>401200</v>
      </c>
      <c r="B21" s="41" t="s">
        <v>91</v>
      </c>
      <c r="C21" s="163"/>
      <c r="D21" s="163"/>
      <c r="E21" s="163"/>
      <c r="F21" s="163"/>
    </row>
    <row r="22" spans="1:6" s="30" customFormat="1" ht="15" customHeight="1" hidden="1">
      <c r="A22" s="38">
        <v>402000</v>
      </c>
      <c r="B22" s="39" t="s">
        <v>92</v>
      </c>
      <c r="C22" s="162"/>
      <c r="D22" s="162"/>
      <c r="E22" s="162"/>
      <c r="F22" s="162"/>
    </row>
    <row r="23" spans="1:6" s="30" customFormat="1" ht="15" hidden="1">
      <c r="A23" s="40">
        <v>402100</v>
      </c>
      <c r="B23" s="41" t="s">
        <v>93</v>
      </c>
      <c r="C23" s="162"/>
      <c r="D23" s="162"/>
      <c r="E23" s="162"/>
      <c r="F23" s="162"/>
    </row>
    <row r="24" spans="1:6" s="31" customFormat="1" ht="15" hidden="1">
      <c r="A24" s="40">
        <v>402200</v>
      </c>
      <c r="B24" s="41" t="s">
        <v>94</v>
      </c>
      <c r="C24" s="164"/>
      <c r="D24" s="164"/>
      <c r="E24" s="164"/>
      <c r="F24" s="164"/>
    </row>
    <row r="25" spans="1:6" s="51" customFormat="1" ht="14.25">
      <c r="A25" s="36">
        <v>200000</v>
      </c>
      <c r="B25" s="37" t="s">
        <v>112</v>
      </c>
      <c r="C25" s="163">
        <f>D25+E25</f>
        <v>2207377</v>
      </c>
      <c r="D25" s="165">
        <f>D28+D26</f>
        <v>-5000000</v>
      </c>
      <c r="E25" s="165">
        <f>E28+E26</f>
        <v>7207377</v>
      </c>
      <c r="F25" s="165">
        <f>F28+F26</f>
        <v>7067130</v>
      </c>
    </row>
    <row r="26" spans="1:6" s="51" customFormat="1" ht="45">
      <c r="A26" s="38">
        <v>205000</v>
      </c>
      <c r="B26" s="39" t="s">
        <v>272</v>
      </c>
      <c r="C26" s="164">
        <f>D26+E26</f>
        <v>124992</v>
      </c>
      <c r="D26" s="164">
        <f>D27</f>
        <v>0</v>
      </c>
      <c r="E26" s="164">
        <f>E27</f>
        <v>124992</v>
      </c>
      <c r="F26" s="164">
        <f>F27</f>
        <v>0</v>
      </c>
    </row>
    <row r="27" spans="1:6" s="51" customFormat="1" ht="15">
      <c r="A27" s="40">
        <v>205100</v>
      </c>
      <c r="B27" s="41" t="s">
        <v>83</v>
      </c>
      <c r="C27" s="163">
        <f>D27+E27</f>
        <v>124992</v>
      </c>
      <c r="D27" s="165"/>
      <c r="E27" s="165">
        <v>124992</v>
      </c>
      <c r="F27" s="165"/>
    </row>
    <row r="28" spans="1:6" s="31" customFormat="1" ht="30">
      <c r="A28" s="38">
        <v>208000</v>
      </c>
      <c r="B28" s="39" t="s">
        <v>113</v>
      </c>
      <c r="C28" s="163">
        <f>D28+E28</f>
        <v>2082385</v>
      </c>
      <c r="D28" s="164">
        <f>SUM(D29:D30)</f>
        <v>-5000000</v>
      </c>
      <c r="E28" s="164">
        <f>SUM(E29:E30)</f>
        <v>7082385</v>
      </c>
      <c r="F28" s="164">
        <f>SUM(F29:F30)</f>
        <v>7067130</v>
      </c>
    </row>
    <row r="29" spans="1:6" s="31" customFormat="1" ht="15">
      <c r="A29" s="40">
        <v>208100</v>
      </c>
      <c r="B29" s="41" t="s">
        <v>83</v>
      </c>
      <c r="C29" s="163">
        <f>D29+E29</f>
        <v>2082385</v>
      </c>
      <c r="D29" s="164">
        <v>1975583</v>
      </c>
      <c r="E29" s="163">
        <v>106802</v>
      </c>
      <c r="F29" s="164">
        <v>91547</v>
      </c>
    </row>
    <row r="30" spans="1:6" ht="45">
      <c r="A30" s="40">
        <v>208400</v>
      </c>
      <c r="B30" s="41" t="s">
        <v>102</v>
      </c>
      <c r="C30" s="163">
        <f>D30+E30</f>
        <v>0</v>
      </c>
      <c r="D30" s="163">
        <f>-'додаток 1'!D82+'додаток 2'!E76-D29</f>
        <v>-6975583</v>
      </c>
      <c r="E30" s="163">
        <f>-D30</f>
        <v>6975583</v>
      </c>
      <c r="F30" s="163">
        <f>E30</f>
        <v>6975583</v>
      </c>
    </row>
    <row r="31" spans="1:6" ht="15.75">
      <c r="A31" s="68" t="s">
        <v>201</v>
      </c>
      <c r="B31" s="35" t="s">
        <v>87</v>
      </c>
      <c r="C31" s="162">
        <f>C17</f>
        <v>2207377</v>
      </c>
      <c r="D31" s="162">
        <f>D17</f>
        <v>-5000000</v>
      </c>
      <c r="E31" s="162">
        <f>E17</f>
        <v>7207377</v>
      </c>
      <c r="F31" s="162">
        <f>F17</f>
        <v>7067130</v>
      </c>
    </row>
    <row r="32" spans="1:6" ht="15">
      <c r="A32" s="189" t="s">
        <v>200</v>
      </c>
      <c r="B32" s="190"/>
      <c r="C32" s="190"/>
      <c r="D32" s="190"/>
      <c r="E32" s="190"/>
      <c r="F32" s="191"/>
    </row>
    <row r="33" spans="1:6" ht="28.5">
      <c r="A33" s="36">
        <v>600000</v>
      </c>
      <c r="B33" s="37" t="s">
        <v>84</v>
      </c>
      <c r="C33" s="65">
        <f>C34+C37</f>
        <v>2207377</v>
      </c>
      <c r="D33" s="65">
        <f>D34+D37</f>
        <v>-5000000</v>
      </c>
      <c r="E33" s="65">
        <f>E34+E37</f>
        <v>7207377</v>
      </c>
      <c r="F33" s="65">
        <f>F34+F37</f>
        <v>7067130</v>
      </c>
    </row>
    <row r="34" spans="1:6" s="30" customFormat="1" ht="45">
      <c r="A34" s="38">
        <v>601000</v>
      </c>
      <c r="B34" s="39" t="s">
        <v>95</v>
      </c>
      <c r="C34" s="66">
        <f>C35</f>
        <v>0</v>
      </c>
      <c r="D34" s="66">
        <f>D35</f>
        <v>0</v>
      </c>
      <c r="E34" s="66">
        <f>E35</f>
        <v>0</v>
      </c>
      <c r="F34" s="66">
        <f>F35</f>
        <v>0</v>
      </c>
    </row>
    <row r="35" spans="1:6" ht="30">
      <c r="A35" s="40">
        <v>601200</v>
      </c>
      <c r="B35" s="41" t="s">
        <v>96</v>
      </c>
      <c r="C35" s="65"/>
      <c r="D35" s="65"/>
      <c r="E35" s="65"/>
      <c r="F35" s="65"/>
    </row>
    <row r="36" spans="1:6" ht="15">
      <c r="A36" s="40">
        <v>601220</v>
      </c>
      <c r="B36" s="41" t="s">
        <v>97</v>
      </c>
      <c r="C36" s="65"/>
      <c r="D36" s="65"/>
      <c r="E36" s="65"/>
      <c r="F36" s="65"/>
    </row>
    <row r="37" spans="1:6" ht="15">
      <c r="A37" s="38">
        <v>602000</v>
      </c>
      <c r="B37" s="39" t="s">
        <v>85</v>
      </c>
      <c r="C37" s="65">
        <f>C38+C39</f>
        <v>2207377</v>
      </c>
      <c r="D37" s="65">
        <f>D38+D39</f>
        <v>-5000000</v>
      </c>
      <c r="E37" s="65">
        <f>E38+E39</f>
        <v>7207377</v>
      </c>
      <c r="F37" s="65">
        <f>F38+F39</f>
        <v>7067130</v>
      </c>
    </row>
    <row r="38" spans="1:6" ht="15">
      <c r="A38" s="40">
        <v>602100</v>
      </c>
      <c r="B38" s="41" t="s">
        <v>83</v>
      </c>
      <c r="C38" s="65">
        <f>E38+D38</f>
        <v>2207377</v>
      </c>
      <c r="D38" s="65">
        <f>D29</f>
        <v>1975583</v>
      </c>
      <c r="E38" s="65">
        <f>E26+E29</f>
        <v>231794</v>
      </c>
      <c r="F38" s="65">
        <f>F26+F29</f>
        <v>91547</v>
      </c>
    </row>
    <row r="39" spans="1:6" ht="45">
      <c r="A39" s="40">
        <v>602400</v>
      </c>
      <c r="B39" s="41" t="s">
        <v>102</v>
      </c>
      <c r="C39" s="65">
        <f>SUM(D39:E39)</f>
        <v>0</v>
      </c>
      <c r="D39" s="65">
        <f>D30</f>
        <v>-6975583</v>
      </c>
      <c r="E39" s="65">
        <f>E30</f>
        <v>6975583</v>
      </c>
      <c r="F39" s="65">
        <f>E39</f>
        <v>6975583</v>
      </c>
    </row>
    <row r="40" spans="1:6" ht="15.75">
      <c r="A40" s="68" t="s">
        <v>201</v>
      </c>
      <c r="B40" s="35" t="s">
        <v>87</v>
      </c>
      <c r="C40" s="65">
        <f>C33</f>
        <v>2207377</v>
      </c>
      <c r="D40" s="65">
        <f>D33</f>
        <v>-5000000</v>
      </c>
      <c r="E40" s="65">
        <f>E33</f>
        <v>7207377</v>
      </c>
      <c r="F40" s="65">
        <f>F33</f>
        <v>7067130</v>
      </c>
    </row>
    <row r="41" spans="1:6" ht="13.5">
      <c r="A41" s="32"/>
      <c r="B41" s="32"/>
      <c r="C41" s="33"/>
      <c r="D41" s="32"/>
      <c r="E41" s="32"/>
      <c r="F41" s="32"/>
    </row>
    <row r="44" spans="1:6" ht="13.5">
      <c r="A44" s="177" t="s">
        <v>186</v>
      </c>
      <c r="B44" s="177"/>
      <c r="C44" s="177"/>
      <c r="D44" s="177"/>
      <c r="E44" s="177"/>
      <c r="F44" s="177"/>
    </row>
  </sheetData>
  <sheetProtection/>
  <mergeCells count="15">
    <mergeCell ref="A44:F44"/>
    <mergeCell ref="C1:F1"/>
    <mergeCell ref="C3:F3"/>
    <mergeCell ref="E13:F13"/>
    <mergeCell ref="D13:D14"/>
    <mergeCell ref="E12:F12"/>
    <mergeCell ref="A13:A14"/>
    <mergeCell ref="B13:B14"/>
    <mergeCell ref="C13:C14"/>
    <mergeCell ref="A6:F6"/>
    <mergeCell ref="A7:F7"/>
    <mergeCell ref="A8:F8"/>
    <mergeCell ref="A16:F16"/>
    <mergeCell ref="A32:F32"/>
    <mergeCell ref="B2:F2"/>
  </mergeCells>
  <printOptions/>
  <pageMargins left="1.299212598425197" right="0.5118110236220472" top="0.9448818897637796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3"/>
  <sheetViews>
    <sheetView zoomScalePageLayoutView="0" workbookViewId="0" topLeftCell="A1">
      <selection activeCell="L3" sqref="L3:P4"/>
    </sheetView>
  </sheetViews>
  <sheetFormatPr defaultColWidth="11.7109375" defaultRowHeight="15"/>
  <cols>
    <col min="1" max="1" width="8.28125" style="2" customWidth="1"/>
    <col min="2" max="2" width="7.28125" style="2" customWidth="1"/>
    <col min="3" max="3" width="6.57421875" style="2" customWidth="1"/>
    <col min="4" max="4" width="27.00390625" style="2" customWidth="1"/>
    <col min="5" max="8" width="8.28125" style="2" customWidth="1"/>
    <col min="9" max="9" width="5.421875" style="2" customWidth="1"/>
    <col min="10" max="10" width="9.421875" style="2" customWidth="1"/>
    <col min="11" max="11" width="8.00390625" style="2" customWidth="1"/>
    <col min="12" max="12" width="9.140625" style="2" customWidth="1"/>
    <col min="13" max="13" width="6.7109375" style="2" customWidth="1"/>
    <col min="14" max="14" width="4.8515625" style="2" customWidth="1"/>
    <col min="15" max="15" width="8.28125" style="2" customWidth="1"/>
    <col min="16" max="16" width="9.140625" style="2" customWidth="1"/>
    <col min="17" max="16384" width="11.7109375" style="2" customWidth="1"/>
  </cols>
  <sheetData>
    <row r="1" spans="15:16" ht="13.5" customHeight="1">
      <c r="O1" s="210" t="s">
        <v>276</v>
      </c>
      <c r="P1" s="210"/>
    </row>
    <row r="2" spans="10:16" ht="13.5" customHeight="1">
      <c r="J2" s="210" t="s">
        <v>280</v>
      </c>
      <c r="K2" s="210"/>
      <c r="L2" s="210"/>
      <c r="M2" s="210"/>
      <c r="N2" s="210"/>
      <c r="O2" s="210"/>
      <c r="P2" s="210"/>
    </row>
    <row r="3" spans="12:16" ht="13.5" customHeight="1">
      <c r="L3" s="205"/>
      <c r="M3" s="205"/>
      <c r="N3" s="205"/>
      <c r="O3" s="205"/>
      <c r="P3" s="205"/>
    </row>
    <row r="4" spans="12:16" ht="3.75" customHeight="1">
      <c r="L4" s="205"/>
      <c r="M4" s="205"/>
      <c r="N4" s="205"/>
      <c r="O4" s="205"/>
      <c r="P4" s="205"/>
    </row>
    <row r="5" spans="2:16" ht="14.25">
      <c r="B5" s="206" t="s">
        <v>98</v>
      </c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</row>
    <row r="6" spans="2:16" ht="14.25">
      <c r="B6" s="206" t="s">
        <v>202</v>
      </c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</row>
    <row r="7" ht="2.25" customHeight="1"/>
    <row r="8" ht="13.5">
      <c r="P8" s="2" t="s">
        <v>191</v>
      </c>
    </row>
    <row r="9" spans="1:16" s="7" customFormat="1" ht="13.5" customHeight="1">
      <c r="A9" s="196" t="s">
        <v>206</v>
      </c>
      <c r="B9" s="196" t="s">
        <v>204</v>
      </c>
      <c r="C9" s="196" t="s">
        <v>205</v>
      </c>
      <c r="D9" s="193" t="s">
        <v>207</v>
      </c>
      <c r="E9" s="199" t="s">
        <v>29</v>
      </c>
      <c r="F9" s="204"/>
      <c r="G9" s="204"/>
      <c r="H9" s="204"/>
      <c r="I9" s="200"/>
      <c r="J9" s="199" t="s">
        <v>37</v>
      </c>
      <c r="K9" s="204"/>
      <c r="L9" s="204"/>
      <c r="M9" s="204"/>
      <c r="N9" s="204"/>
      <c r="O9" s="204"/>
      <c r="P9" s="193" t="s">
        <v>36</v>
      </c>
    </row>
    <row r="10" spans="1:16" s="7" customFormat="1" ht="12.75" customHeight="1">
      <c r="A10" s="197"/>
      <c r="B10" s="197"/>
      <c r="C10" s="197"/>
      <c r="D10" s="194"/>
      <c r="E10" s="196" t="s">
        <v>189</v>
      </c>
      <c r="F10" s="201" t="s">
        <v>34</v>
      </c>
      <c r="G10" s="199" t="s">
        <v>31</v>
      </c>
      <c r="H10" s="200"/>
      <c r="I10" s="201" t="s">
        <v>35</v>
      </c>
      <c r="J10" s="196" t="s">
        <v>189</v>
      </c>
      <c r="K10" s="196" t="s">
        <v>208</v>
      </c>
      <c r="L10" s="201" t="s">
        <v>34</v>
      </c>
      <c r="M10" s="199" t="s">
        <v>31</v>
      </c>
      <c r="N10" s="200"/>
      <c r="O10" s="201" t="s">
        <v>35</v>
      </c>
      <c r="P10" s="194"/>
    </row>
    <row r="11" spans="1:16" s="7" customFormat="1" ht="12.75" customHeight="1">
      <c r="A11" s="197"/>
      <c r="B11" s="197"/>
      <c r="C11" s="197"/>
      <c r="D11" s="194"/>
      <c r="E11" s="197"/>
      <c r="F11" s="202"/>
      <c r="G11" s="196" t="s">
        <v>32</v>
      </c>
      <c r="H11" s="196" t="s">
        <v>33</v>
      </c>
      <c r="I11" s="202"/>
      <c r="J11" s="197"/>
      <c r="K11" s="197"/>
      <c r="L11" s="202"/>
      <c r="M11" s="196" t="s">
        <v>32</v>
      </c>
      <c r="N11" s="196" t="s">
        <v>33</v>
      </c>
      <c r="O11" s="202"/>
      <c r="P11" s="194"/>
    </row>
    <row r="12" spans="1:16" s="7" customFormat="1" ht="85.5" customHeight="1">
      <c r="A12" s="198"/>
      <c r="B12" s="198"/>
      <c r="C12" s="198"/>
      <c r="D12" s="195"/>
      <c r="E12" s="198"/>
      <c r="F12" s="203"/>
      <c r="G12" s="198"/>
      <c r="H12" s="198"/>
      <c r="I12" s="203"/>
      <c r="J12" s="198"/>
      <c r="K12" s="198"/>
      <c r="L12" s="203"/>
      <c r="M12" s="198"/>
      <c r="N12" s="198"/>
      <c r="O12" s="203"/>
      <c r="P12" s="195"/>
    </row>
    <row r="13" spans="1:16" s="76" customFormat="1" ht="28.5" customHeight="1">
      <c r="A13" s="73" t="s">
        <v>220</v>
      </c>
      <c r="B13" s="74"/>
      <c r="C13" s="74"/>
      <c r="D13" s="74" t="s">
        <v>219</v>
      </c>
      <c r="E13" s="75">
        <f>E76</f>
        <v>37076060</v>
      </c>
      <c r="F13" s="75">
        <f aca="true" t="shared" si="0" ref="F13:P13">F76</f>
        <v>37076060</v>
      </c>
      <c r="G13" s="75">
        <f t="shared" si="0"/>
        <v>22114180</v>
      </c>
      <c r="H13" s="75">
        <f t="shared" si="0"/>
        <v>6258806</v>
      </c>
      <c r="I13" s="75">
        <f t="shared" si="0"/>
        <v>0</v>
      </c>
      <c r="J13" s="75">
        <f t="shared" si="0"/>
        <v>8523107</v>
      </c>
      <c r="K13" s="75">
        <f t="shared" si="0"/>
        <v>7067130</v>
      </c>
      <c r="L13" s="75">
        <f t="shared" si="0"/>
        <v>1371977</v>
      </c>
      <c r="M13" s="75">
        <f t="shared" si="0"/>
        <v>65230</v>
      </c>
      <c r="N13" s="75">
        <f t="shared" si="0"/>
        <v>0</v>
      </c>
      <c r="O13" s="75">
        <f t="shared" si="0"/>
        <v>7151130</v>
      </c>
      <c r="P13" s="75">
        <f t="shared" si="0"/>
        <v>45599167</v>
      </c>
    </row>
    <row r="14" spans="1:16" s="5" customFormat="1" ht="14.25">
      <c r="A14" s="53" t="s">
        <v>258</v>
      </c>
      <c r="B14" s="53" t="s">
        <v>107</v>
      </c>
      <c r="C14" s="53"/>
      <c r="D14" s="54" t="s">
        <v>38</v>
      </c>
      <c r="E14" s="69">
        <f>SUM(E15:E16)</f>
        <v>9452570</v>
      </c>
      <c r="F14" s="69">
        <f>SUM(F15:F16)</f>
        <v>9452570</v>
      </c>
      <c r="G14" s="69">
        <f aca="true" t="shared" si="1" ref="G14:P14">SUM(G15:G16)</f>
        <v>7967040</v>
      </c>
      <c r="H14" s="69">
        <f t="shared" si="1"/>
        <v>392520</v>
      </c>
      <c r="I14" s="69">
        <f t="shared" si="1"/>
        <v>0</v>
      </c>
      <c r="J14" s="69">
        <f t="shared" si="1"/>
        <v>1500500</v>
      </c>
      <c r="K14" s="69">
        <f t="shared" si="1"/>
        <v>1500000</v>
      </c>
      <c r="L14" s="69">
        <f t="shared" si="1"/>
        <v>500</v>
      </c>
      <c r="M14" s="69">
        <f t="shared" si="1"/>
        <v>0</v>
      </c>
      <c r="N14" s="69">
        <f t="shared" si="1"/>
        <v>0</v>
      </c>
      <c r="O14" s="69">
        <f t="shared" si="1"/>
        <v>1500000</v>
      </c>
      <c r="P14" s="69">
        <f t="shared" si="1"/>
        <v>10953070</v>
      </c>
    </row>
    <row r="15" spans="1:16" ht="89.25">
      <c r="A15" s="18" t="s">
        <v>221</v>
      </c>
      <c r="B15" s="18" t="s">
        <v>145</v>
      </c>
      <c r="C15" s="18" t="s">
        <v>99</v>
      </c>
      <c r="D15" s="57" t="s">
        <v>150</v>
      </c>
      <c r="E15" s="70">
        <f>F15</f>
        <v>9452570</v>
      </c>
      <c r="F15" s="70">
        <v>9452570</v>
      </c>
      <c r="G15" s="70">
        <v>7967040</v>
      </c>
      <c r="H15" s="70">
        <v>392520</v>
      </c>
      <c r="I15" s="70"/>
      <c r="J15" s="70">
        <f>O15+L15</f>
        <v>1500500</v>
      </c>
      <c r="K15" s="70">
        <f>'додаток 3'!H31</f>
        <v>1500000</v>
      </c>
      <c r="L15" s="70">
        <v>500</v>
      </c>
      <c r="M15" s="70"/>
      <c r="N15" s="70"/>
      <c r="O15" s="70">
        <f>K15</f>
        <v>1500000</v>
      </c>
      <c r="P15" s="70">
        <f>E15+J15</f>
        <v>10953070</v>
      </c>
    </row>
    <row r="16" spans="1:16" ht="25.5" hidden="1">
      <c r="A16" s="18"/>
      <c r="B16" s="18" t="s">
        <v>111</v>
      </c>
      <c r="C16" s="18" t="s">
        <v>123</v>
      </c>
      <c r="D16" s="57" t="s">
        <v>151</v>
      </c>
      <c r="E16" s="70">
        <f>F16</f>
        <v>0</v>
      </c>
      <c r="F16" s="70"/>
      <c r="G16" s="70"/>
      <c r="H16" s="70"/>
      <c r="I16" s="70"/>
      <c r="J16" s="70">
        <f>O16</f>
        <v>0</v>
      </c>
      <c r="K16" s="70"/>
      <c r="L16" s="70"/>
      <c r="M16" s="70"/>
      <c r="N16" s="70"/>
      <c r="O16" s="70"/>
      <c r="P16" s="70">
        <f>E16+J16</f>
        <v>0</v>
      </c>
    </row>
    <row r="17" spans="1:16" ht="4.5" customHeight="1">
      <c r="A17" s="18"/>
      <c r="B17" s="18"/>
      <c r="C17" s="18"/>
      <c r="D17" s="1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</row>
    <row r="18" spans="1:16" s="5" customFormat="1" ht="14.25">
      <c r="A18" s="53" t="s">
        <v>257</v>
      </c>
      <c r="B18" s="53" t="s">
        <v>108</v>
      </c>
      <c r="C18" s="53"/>
      <c r="D18" s="54" t="s">
        <v>39</v>
      </c>
      <c r="E18" s="69">
        <f>E19</f>
        <v>16595920</v>
      </c>
      <c r="F18" s="69">
        <f>F19</f>
        <v>16595920</v>
      </c>
      <c r="G18" s="69">
        <f aca="true" t="shared" si="2" ref="G18:P18">G19</f>
        <v>12257350</v>
      </c>
      <c r="H18" s="69">
        <f t="shared" si="2"/>
        <v>3760346</v>
      </c>
      <c r="I18" s="69"/>
      <c r="J18" s="69">
        <f t="shared" si="2"/>
        <v>1914492</v>
      </c>
      <c r="K18" s="69">
        <f t="shared" si="2"/>
        <v>600000</v>
      </c>
      <c r="L18" s="69">
        <f t="shared" si="2"/>
        <v>1230492</v>
      </c>
      <c r="M18" s="69">
        <f t="shared" si="2"/>
        <v>0</v>
      </c>
      <c r="N18" s="69">
        <f t="shared" si="2"/>
        <v>0</v>
      </c>
      <c r="O18" s="69">
        <f t="shared" si="2"/>
        <v>684000</v>
      </c>
      <c r="P18" s="69">
        <f t="shared" si="2"/>
        <v>18510412</v>
      </c>
    </row>
    <row r="19" spans="1:16" ht="13.5">
      <c r="A19" s="18" t="s">
        <v>222</v>
      </c>
      <c r="B19" s="18" t="s">
        <v>125</v>
      </c>
      <c r="C19" s="18" t="s">
        <v>103</v>
      </c>
      <c r="D19" s="10" t="s">
        <v>152</v>
      </c>
      <c r="E19" s="70">
        <f>F19</f>
        <v>16595920</v>
      </c>
      <c r="F19" s="70">
        <v>16595920</v>
      </c>
      <c r="G19" s="70">
        <v>12257350</v>
      </c>
      <c r="H19" s="70">
        <v>3760346</v>
      </c>
      <c r="I19" s="70"/>
      <c r="J19" s="70">
        <f>L19+O19</f>
        <v>1914492</v>
      </c>
      <c r="K19" s="70">
        <f>'додаток 3'!H16</f>
        <v>600000</v>
      </c>
      <c r="L19" s="70">
        <v>1230492</v>
      </c>
      <c r="M19" s="70"/>
      <c r="N19" s="70"/>
      <c r="O19" s="70">
        <f>K19+84000</f>
        <v>684000</v>
      </c>
      <c r="P19" s="70">
        <f>E19+J19</f>
        <v>18510412</v>
      </c>
    </row>
    <row r="20" spans="1:16" ht="5.25" customHeight="1">
      <c r="A20" s="18"/>
      <c r="B20" s="18"/>
      <c r="C20" s="18"/>
      <c r="D20" s="1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</row>
    <row r="21" spans="1:16" s="5" customFormat="1" ht="24">
      <c r="A21" s="53" t="s">
        <v>259</v>
      </c>
      <c r="B21" s="53" t="s">
        <v>139</v>
      </c>
      <c r="C21" s="53"/>
      <c r="D21" s="54" t="s">
        <v>40</v>
      </c>
      <c r="E21" s="69">
        <f>SUM(E22:E24)</f>
        <v>300230</v>
      </c>
      <c r="F21" s="69">
        <f>SUM(F22:F24)</f>
        <v>300230</v>
      </c>
      <c r="G21" s="69">
        <f>SUM(G22:G24)</f>
        <v>65230</v>
      </c>
      <c r="H21" s="69">
        <f>SUM(H22:H24)</f>
        <v>0</v>
      </c>
      <c r="I21" s="69"/>
      <c r="J21" s="69">
        <f>SUM(J22:J24)</f>
        <v>65230</v>
      </c>
      <c r="K21" s="69"/>
      <c r="L21" s="69">
        <f>SUM(L22:L24)</f>
        <v>65230</v>
      </c>
      <c r="M21" s="69">
        <f>SUM(M22:M24)</f>
        <v>65230</v>
      </c>
      <c r="N21" s="69">
        <f>SUM(N22:N24)</f>
        <v>0</v>
      </c>
      <c r="O21" s="69">
        <f>SUM(O22:O24)</f>
        <v>0</v>
      </c>
      <c r="P21" s="71">
        <f>E21+J21</f>
        <v>365460</v>
      </c>
    </row>
    <row r="22" spans="1:16" ht="60" customHeight="1">
      <c r="A22" s="18" t="s">
        <v>223</v>
      </c>
      <c r="B22" s="18" t="s">
        <v>153</v>
      </c>
      <c r="C22" s="18" t="s">
        <v>126</v>
      </c>
      <c r="D22" s="10" t="s">
        <v>127</v>
      </c>
      <c r="E22" s="70">
        <f>F22</f>
        <v>40000</v>
      </c>
      <c r="F22" s="70">
        <v>40000</v>
      </c>
      <c r="G22" s="70"/>
      <c r="H22" s="70"/>
      <c r="I22" s="70"/>
      <c r="J22" s="70"/>
      <c r="K22" s="70"/>
      <c r="L22" s="70"/>
      <c r="M22" s="70"/>
      <c r="N22" s="70"/>
      <c r="O22" s="70"/>
      <c r="P22" s="70">
        <f>E22+J22</f>
        <v>40000</v>
      </c>
    </row>
    <row r="23" spans="1:16" ht="25.5" customHeight="1">
      <c r="A23" s="18" t="s">
        <v>224</v>
      </c>
      <c r="B23" s="18" t="s">
        <v>179</v>
      </c>
      <c r="C23" s="18" t="s">
        <v>124</v>
      </c>
      <c r="D23" s="10" t="s">
        <v>118</v>
      </c>
      <c r="E23" s="70">
        <f>F23</f>
        <v>65230</v>
      </c>
      <c r="F23" s="70">
        <v>65230</v>
      </c>
      <c r="G23" s="70">
        <v>65230</v>
      </c>
      <c r="H23" s="70"/>
      <c r="I23" s="70"/>
      <c r="J23" s="70">
        <f>L23</f>
        <v>65230</v>
      </c>
      <c r="K23" s="70"/>
      <c r="L23" s="70">
        <v>65230</v>
      </c>
      <c r="M23" s="70">
        <v>65230</v>
      </c>
      <c r="N23" s="70"/>
      <c r="O23" s="70"/>
      <c r="P23" s="70">
        <f>E23+J23</f>
        <v>130460</v>
      </c>
    </row>
    <row r="24" spans="1:16" ht="22.5">
      <c r="A24" s="18" t="s">
        <v>225</v>
      </c>
      <c r="B24" s="18" t="s">
        <v>180</v>
      </c>
      <c r="C24" s="18" t="s">
        <v>104</v>
      </c>
      <c r="D24" s="10" t="s">
        <v>181</v>
      </c>
      <c r="E24" s="70">
        <f>F24</f>
        <v>195000</v>
      </c>
      <c r="F24" s="70">
        <v>195000</v>
      </c>
      <c r="G24" s="70"/>
      <c r="H24" s="70"/>
      <c r="I24" s="70"/>
      <c r="J24" s="70"/>
      <c r="K24" s="70"/>
      <c r="L24" s="70"/>
      <c r="M24" s="70"/>
      <c r="N24" s="70"/>
      <c r="O24" s="70"/>
      <c r="P24" s="70">
        <f>E24+J24</f>
        <v>195000</v>
      </c>
    </row>
    <row r="25" spans="1:16" ht="3.75" customHeight="1">
      <c r="A25" s="18"/>
      <c r="B25" s="18"/>
      <c r="C25" s="18"/>
      <c r="D25" s="1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</row>
    <row r="26" spans="1:16" s="5" customFormat="1" ht="14.25">
      <c r="A26" s="53" t="s">
        <v>260</v>
      </c>
      <c r="B26" s="53" t="s">
        <v>140</v>
      </c>
      <c r="C26" s="53"/>
      <c r="D26" s="54" t="s">
        <v>154</v>
      </c>
      <c r="E26" s="69">
        <f>E27+E28</f>
        <v>3016200</v>
      </c>
      <c r="F26" s="69">
        <f aca="true" t="shared" si="3" ref="F26:P26">F27+F28</f>
        <v>3016200</v>
      </c>
      <c r="G26" s="69">
        <f t="shared" si="3"/>
        <v>1824560</v>
      </c>
      <c r="H26" s="69">
        <f t="shared" si="3"/>
        <v>342300</v>
      </c>
      <c r="I26" s="69">
        <f t="shared" si="3"/>
        <v>0</v>
      </c>
      <c r="J26" s="69">
        <f t="shared" si="3"/>
        <v>326630</v>
      </c>
      <c r="K26" s="69">
        <f t="shared" si="3"/>
        <v>326630</v>
      </c>
      <c r="L26" s="69">
        <f t="shared" si="3"/>
        <v>0</v>
      </c>
      <c r="M26" s="69">
        <f t="shared" si="3"/>
        <v>0</v>
      </c>
      <c r="N26" s="69">
        <f t="shared" si="3"/>
        <v>0</v>
      </c>
      <c r="O26" s="69">
        <f t="shared" si="3"/>
        <v>326630</v>
      </c>
      <c r="P26" s="69">
        <f t="shared" si="3"/>
        <v>3342830</v>
      </c>
    </row>
    <row r="27" spans="1:16" ht="33.75">
      <c r="A27" s="18" t="s">
        <v>226</v>
      </c>
      <c r="B27" s="18" t="s">
        <v>155</v>
      </c>
      <c r="C27" s="18" t="s">
        <v>106</v>
      </c>
      <c r="D27" s="10" t="s">
        <v>156</v>
      </c>
      <c r="E27" s="70">
        <f>F27</f>
        <v>2386200</v>
      </c>
      <c r="F27" s="70">
        <v>2386200</v>
      </c>
      <c r="G27" s="70">
        <v>1824560</v>
      </c>
      <c r="H27" s="70">
        <v>342300</v>
      </c>
      <c r="I27" s="70"/>
      <c r="J27" s="70">
        <f>O27</f>
        <v>326630</v>
      </c>
      <c r="K27" s="70">
        <f>'додаток 3'!G33</f>
        <v>326630</v>
      </c>
      <c r="L27" s="70"/>
      <c r="M27" s="70"/>
      <c r="N27" s="70"/>
      <c r="O27" s="70">
        <f>K27</f>
        <v>326630</v>
      </c>
      <c r="P27" s="70">
        <f>E27+J27</f>
        <v>2712830</v>
      </c>
    </row>
    <row r="28" spans="1:16" ht="17.25" customHeight="1">
      <c r="A28" s="18" t="s">
        <v>227</v>
      </c>
      <c r="B28" s="18" t="s">
        <v>209</v>
      </c>
      <c r="C28" s="18" t="s">
        <v>213</v>
      </c>
      <c r="D28" s="10" t="s">
        <v>210</v>
      </c>
      <c r="E28" s="70">
        <f>F28</f>
        <v>630000</v>
      </c>
      <c r="F28" s="70">
        <v>630000</v>
      </c>
      <c r="G28" s="70"/>
      <c r="H28" s="70"/>
      <c r="I28" s="70"/>
      <c r="J28" s="70">
        <f>O28</f>
        <v>0</v>
      </c>
      <c r="K28" s="70"/>
      <c r="L28" s="70"/>
      <c r="M28" s="70"/>
      <c r="N28" s="70"/>
      <c r="O28" s="70"/>
      <c r="P28" s="70">
        <f>E28+J28</f>
        <v>630000</v>
      </c>
    </row>
    <row r="29" spans="1:16" ht="5.25" customHeight="1">
      <c r="A29" s="18"/>
      <c r="B29" s="18"/>
      <c r="C29" s="18"/>
      <c r="D29" s="1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</row>
    <row r="30" spans="1:16" s="5" customFormat="1" ht="14.25">
      <c r="A30" s="53" t="s">
        <v>261</v>
      </c>
      <c r="B30" s="53" t="s">
        <v>215</v>
      </c>
      <c r="C30" s="53"/>
      <c r="D30" s="54" t="s">
        <v>216</v>
      </c>
      <c r="E30" s="69">
        <f>E31</f>
        <v>100000</v>
      </c>
      <c r="F30" s="69">
        <f>F31</f>
        <v>100000</v>
      </c>
      <c r="G30" s="69">
        <f aca="true" t="shared" si="4" ref="G30:P30">G31</f>
        <v>0</v>
      </c>
      <c r="H30" s="69">
        <f t="shared" si="4"/>
        <v>0</v>
      </c>
      <c r="I30" s="69"/>
      <c r="J30" s="69">
        <f t="shared" si="4"/>
        <v>0</v>
      </c>
      <c r="K30" s="69"/>
      <c r="L30" s="69">
        <f t="shared" si="4"/>
        <v>0</v>
      </c>
      <c r="M30" s="69">
        <f t="shared" si="4"/>
        <v>0</v>
      </c>
      <c r="N30" s="69">
        <f t="shared" si="4"/>
        <v>0</v>
      </c>
      <c r="O30" s="69">
        <f t="shared" si="4"/>
        <v>0</v>
      </c>
      <c r="P30" s="69">
        <f t="shared" si="4"/>
        <v>100000</v>
      </c>
    </row>
    <row r="31" spans="1:16" ht="48" customHeight="1">
      <c r="A31" s="18" t="s">
        <v>228</v>
      </c>
      <c r="B31" s="18" t="s">
        <v>211</v>
      </c>
      <c r="C31" s="18" t="s">
        <v>214</v>
      </c>
      <c r="D31" s="10" t="s">
        <v>212</v>
      </c>
      <c r="E31" s="70">
        <f>F31</f>
        <v>100000</v>
      </c>
      <c r="F31" s="70">
        <v>100000</v>
      </c>
      <c r="G31" s="70"/>
      <c r="H31" s="70"/>
      <c r="I31" s="70"/>
      <c r="J31" s="70">
        <f>L31+K31</f>
        <v>0</v>
      </c>
      <c r="K31" s="70"/>
      <c r="L31" s="70"/>
      <c r="M31" s="70"/>
      <c r="N31" s="70"/>
      <c r="O31" s="70"/>
      <c r="P31" s="70">
        <f>E31+J31</f>
        <v>100000</v>
      </c>
    </row>
    <row r="32" spans="1:16" ht="4.5" customHeight="1">
      <c r="A32" s="18"/>
      <c r="B32" s="18"/>
      <c r="C32" s="18"/>
      <c r="D32" s="1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</row>
    <row r="33" spans="1:16" s="5" customFormat="1" ht="14.25">
      <c r="A33" s="53" t="s">
        <v>262</v>
      </c>
      <c r="B33" s="53" t="s">
        <v>141</v>
      </c>
      <c r="C33" s="53"/>
      <c r="D33" s="54" t="s">
        <v>41</v>
      </c>
      <c r="E33" s="69">
        <f>SUM(E34:E39)</f>
        <v>4953640</v>
      </c>
      <c r="F33" s="69">
        <f aca="true" t="shared" si="5" ref="F33:P33">SUM(F34:F39)</f>
        <v>4953640</v>
      </c>
      <c r="G33" s="69">
        <f t="shared" si="5"/>
        <v>0</v>
      </c>
      <c r="H33" s="69">
        <f t="shared" si="5"/>
        <v>1763640</v>
      </c>
      <c r="I33" s="69">
        <f t="shared" si="5"/>
        <v>0</v>
      </c>
      <c r="J33" s="69">
        <f t="shared" si="5"/>
        <v>200000</v>
      </c>
      <c r="K33" s="69">
        <f t="shared" si="5"/>
        <v>200000</v>
      </c>
      <c r="L33" s="69">
        <f t="shared" si="5"/>
        <v>0</v>
      </c>
      <c r="M33" s="69">
        <f t="shared" si="5"/>
        <v>0</v>
      </c>
      <c r="N33" s="69">
        <f t="shared" si="5"/>
        <v>0</v>
      </c>
      <c r="O33" s="69">
        <f t="shared" si="5"/>
        <v>200000</v>
      </c>
      <c r="P33" s="69">
        <f t="shared" si="5"/>
        <v>5153640</v>
      </c>
    </row>
    <row r="34" spans="1:16" ht="22.5" hidden="1">
      <c r="A34" s="18"/>
      <c r="B34" s="18" t="s">
        <v>157</v>
      </c>
      <c r="C34" s="18" t="s">
        <v>105</v>
      </c>
      <c r="D34" s="10" t="s">
        <v>158</v>
      </c>
      <c r="E34" s="70">
        <f>F34</f>
        <v>0</v>
      </c>
      <c r="F34" s="70"/>
      <c r="G34" s="70"/>
      <c r="H34" s="70"/>
      <c r="I34" s="70"/>
      <c r="J34" s="70">
        <f>L34</f>
        <v>0</v>
      </c>
      <c r="K34" s="70"/>
      <c r="L34" s="70"/>
      <c r="M34" s="70"/>
      <c r="N34" s="70"/>
      <c r="O34" s="70"/>
      <c r="P34" s="70">
        <f aca="true" t="shared" si="6" ref="P34:P39">E34+J34</f>
        <v>0</v>
      </c>
    </row>
    <row r="35" spans="1:16" ht="45" hidden="1">
      <c r="A35" s="18"/>
      <c r="B35" s="18" t="s">
        <v>159</v>
      </c>
      <c r="C35" s="18" t="s">
        <v>122</v>
      </c>
      <c r="D35" s="10" t="s">
        <v>160</v>
      </c>
      <c r="E35" s="70">
        <f>F35</f>
        <v>0</v>
      </c>
      <c r="F35" s="70"/>
      <c r="G35" s="70"/>
      <c r="H35" s="70"/>
      <c r="I35" s="70"/>
      <c r="J35" s="70">
        <f>L35</f>
        <v>0</v>
      </c>
      <c r="K35" s="70"/>
      <c r="L35" s="70"/>
      <c r="M35" s="70"/>
      <c r="N35" s="70"/>
      <c r="O35" s="70"/>
      <c r="P35" s="70">
        <f t="shared" si="6"/>
        <v>0</v>
      </c>
    </row>
    <row r="36" spans="1:16" ht="22.5">
      <c r="A36" s="18" t="s">
        <v>229</v>
      </c>
      <c r="B36" s="18" t="s">
        <v>161</v>
      </c>
      <c r="C36" s="18" t="s">
        <v>105</v>
      </c>
      <c r="D36" s="10" t="s">
        <v>148</v>
      </c>
      <c r="E36" s="70">
        <f>F36</f>
        <v>4953640</v>
      </c>
      <c r="F36" s="70">
        <v>4953640</v>
      </c>
      <c r="G36" s="70"/>
      <c r="H36" s="70">
        <v>1763640</v>
      </c>
      <c r="I36" s="70"/>
      <c r="J36" s="70">
        <f>L36+K36</f>
        <v>200000</v>
      </c>
      <c r="K36" s="70">
        <f>'додаток 3'!H28</f>
        <v>200000</v>
      </c>
      <c r="L36" s="70"/>
      <c r="M36" s="70"/>
      <c r="N36" s="70"/>
      <c r="O36" s="70">
        <f>K36</f>
        <v>200000</v>
      </c>
      <c r="P36" s="70">
        <f t="shared" si="6"/>
        <v>5153640</v>
      </c>
    </row>
    <row r="37" spans="1:16" ht="24" customHeight="1" hidden="1">
      <c r="A37" s="18"/>
      <c r="B37" s="18"/>
      <c r="C37" s="18"/>
      <c r="D37" s="10"/>
      <c r="E37" s="70">
        <f>F37</f>
        <v>0</v>
      </c>
      <c r="F37" s="70"/>
      <c r="G37" s="70"/>
      <c r="H37" s="70"/>
      <c r="I37" s="70"/>
      <c r="J37" s="70">
        <f>L37</f>
        <v>0</v>
      </c>
      <c r="K37" s="70"/>
      <c r="L37" s="70"/>
      <c r="M37" s="70"/>
      <c r="N37" s="70"/>
      <c r="O37" s="70"/>
      <c r="P37" s="70">
        <f t="shared" si="6"/>
        <v>0</v>
      </c>
    </row>
    <row r="38" spans="1:16" ht="13.5" hidden="1">
      <c r="A38" s="18"/>
      <c r="B38" s="18"/>
      <c r="C38" s="18"/>
      <c r="D38" s="10"/>
      <c r="E38" s="70">
        <f>F38</f>
        <v>0</v>
      </c>
      <c r="F38" s="70"/>
      <c r="G38" s="70"/>
      <c r="H38" s="70"/>
      <c r="I38" s="70"/>
      <c r="J38" s="70">
        <f>L38</f>
        <v>0</v>
      </c>
      <c r="K38" s="70"/>
      <c r="L38" s="70"/>
      <c r="M38" s="70"/>
      <c r="N38" s="70"/>
      <c r="O38" s="70"/>
      <c r="P38" s="70">
        <f t="shared" si="6"/>
        <v>0</v>
      </c>
    </row>
    <row r="39" spans="1:16" ht="13.5" hidden="1">
      <c r="A39" s="18"/>
      <c r="B39" s="18"/>
      <c r="C39" s="18"/>
      <c r="D39" s="10"/>
      <c r="E39" s="70">
        <f>F39</f>
        <v>0</v>
      </c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>
        <f t="shared" si="6"/>
        <v>0</v>
      </c>
    </row>
    <row r="40" spans="1:16" ht="3" customHeight="1">
      <c r="A40" s="18"/>
      <c r="B40" s="18"/>
      <c r="C40" s="18"/>
      <c r="D40" s="1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</row>
    <row r="41" spans="1:16" s="5" customFormat="1" ht="16.5">
      <c r="A41" s="53" t="s">
        <v>263</v>
      </c>
      <c r="B41" s="53" t="s">
        <v>162</v>
      </c>
      <c r="C41" s="53"/>
      <c r="D41" s="54" t="s">
        <v>163</v>
      </c>
      <c r="E41" s="69">
        <f>E42</f>
        <v>800000</v>
      </c>
      <c r="F41" s="69">
        <f>F42</f>
        <v>800000</v>
      </c>
      <c r="G41" s="69">
        <f aca="true" t="shared" si="7" ref="G41:P41">G42</f>
        <v>0</v>
      </c>
      <c r="H41" s="69">
        <f t="shared" si="7"/>
        <v>0</v>
      </c>
      <c r="I41" s="69"/>
      <c r="J41" s="69">
        <f t="shared" si="7"/>
        <v>0</v>
      </c>
      <c r="K41" s="69"/>
      <c r="L41" s="69">
        <f t="shared" si="7"/>
        <v>0</v>
      </c>
      <c r="M41" s="69">
        <f t="shared" si="7"/>
        <v>0</v>
      </c>
      <c r="N41" s="69">
        <f t="shared" si="7"/>
        <v>0</v>
      </c>
      <c r="O41" s="69">
        <f t="shared" si="7"/>
        <v>0</v>
      </c>
      <c r="P41" s="69">
        <f t="shared" si="7"/>
        <v>800000</v>
      </c>
    </row>
    <row r="42" spans="1:16" ht="13.5">
      <c r="A42" s="18" t="s">
        <v>230</v>
      </c>
      <c r="B42" s="18" t="s">
        <v>164</v>
      </c>
      <c r="C42" s="18" t="s">
        <v>130</v>
      </c>
      <c r="D42" s="10" t="s">
        <v>165</v>
      </c>
      <c r="E42" s="70">
        <f>F42</f>
        <v>800000</v>
      </c>
      <c r="F42" s="70">
        <v>800000</v>
      </c>
      <c r="G42" s="70"/>
      <c r="H42" s="70"/>
      <c r="I42" s="70"/>
      <c r="J42" s="70"/>
      <c r="K42" s="70"/>
      <c r="L42" s="70"/>
      <c r="M42" s="70"/>
      <c r="N42" s="70"/>
      <c r="O42" s="70"/>
      <c r="P42" s="70">
        <f>E42+J42</f>
        <v>800000</v>
      </c>
    </row>
    <row r="43" spans="1:16" ht="3.75" customHeight="1">
      <c r="A43" s="18"/>
      <c r="B43" s="18"/>
      <c r="C43" s="18"/>
      <c r="D43" s="1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</row>
    <row r="44" spans="1:16" s="5" customFormat="1" ht="14.25">
      <c r="A44" s="53" t="s">
        <v>264</v>
      </c>
      <c r="B44" s="53" t="s">
        <v>166</v>
      </c>
      <c r="C44" s="53"/>
      <c r="D44" s="54" t="s">
        <v>167</v>
      </c>
      <c r="E44" s="69">
        <f>E46+E45</f>
        <v>0</v>
      </c>
      <c r="F44" s="69">
        <f aca="true" t="shared" si="8" ref="F44:P44">F46+F45</f>
        <v>0</v>
      </c>
      <c r="G44" s="69">
        <f t="shared" si="8"/>
        <v>0</v>
      </c>
      <c r="H44" s="69">
        <f t="shared" si="8"/>
        <v>0</v>
      </c>
      <c r="I44" s="69">
        <f t="shared" si="8"/>
        <v>0</v>
      </c>
      <c r="J44" s="69">
        <f t="shared" si="8"/>
        <v>2440500</v>
      </c>
      <c r="K44" s="69">
        <f t="shared" si="8"/>
        <v>2440500</v>
      </c>
      <c r="L44" s="69">
        <f t="shared" si="8"/>
        <v>0</v>
      </c>
      <c r="M44" s="69">
        <f t="shared" si="8"/>
        <v>0</v>
      </c>
      <c r="N44" s="69">
        <f t="shared" si="8"/>
        <v>0</v>
      </c>
      <c r="O44" s="69">
        <f t="shared" si="8"/>
        <v>2440500</v>
      </c>
      <c r="P44" s="69">
        <f t="shared" si="8"/>
        <v>2440500</v>
      </c>
    </row>
    <row r="45" spans="1:16" s="61" customFormat="1" ht="22.5">
      <c r="A45" s="59" t="s">
        <v>232</v>
      </c>
      <c r="B45" s="59" t="s">
        <v>233</v>
      </c>
      <c r="C45" s="59" t="s">
        <v>146</v>
      </c>
      <c r="D45" s="10" t="s">
        <v>231</v>
      </c>
      <c r="E45" s="70">
        <f>F45</f>
        <v>0</v>
      </c>
      <c r="F45" s="72"/>
      <c r="G45" s="72"/>
      <c r="H45" s="72"/>
      <c r="I45" s="72"/>
      <c r="J45" s="70">
        <f>L45+O45</f>
        <v>300000</v>
      </c>
      <c r="K45" s="72">
        <f>'додаток 3'!H18</f>
        <v>300000</v>
      </c>
      <c r="L45" s="72"/>
      <c r="M45" s="72"/>
      <c r="N45" s="72"/>
      <c r="O45" s="72">
        <f>K45</f>
        <v>300000</v>
      </c>
      <c r="P45" s="70">
        <f>E45+J45</f>
        <v>300000</v>
      </c>
    </row>
    <row r="46" spans="1:16" ht="33.75">
      <c r="A46" s="18" t="s">
        <v>234</v>
      </c>
      <c r="B46" s="28">
        <v>7330</v>
      </c>
      <c r="C46" s="18" t="s">
        <v>146</v>
      </c>
      <c r="D46" s="10" t="s">
        <v>168</v>
      </c>
      <c r="E46" s="70">
        <f>F46</f>
        <v>0</v>
      </c>
      <c r="F46" s="70"/>
      <c r="G46" s="70"/>
      <c r="H46" s="70"/>
      <c r="I46" s="70"/>
      <c r="J46" s="70">
        <f>L46+O46</f>
        <v>2140500</v>
      </c>
      <c r="K46" s="70">
        <f>'додаток 3'!H22+'додаток 3'!H40</f>
        <v>2140500</v>
      </c>
      <c r="L46" s="70"/>
      <c r="M46" s="70"/>
      <c r="N46" s="70"/>
      <c r="O46" s="70">
        <f>K46</f>
        <v>2140500</v>
      </c>
      <c r="P46" s="70">
        <f>E46+J46</f>
        <v>2140500</v>
      </c>
    </row>
    <row r="47" spans="1:16" ht="3" customHeight="1">
      <c r="A47" s="18"/>
      <c r="B47" s="28"/>
      <c r="C47" s="18"/>
      <c r="D47" s="1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</row>
    <row r="48" spans="1:16" s="5" customFormat="1" ht="24">
      <c r="A48" s="53" t="s">
        <v>265</v>
      </c>
      <c r="B48" s="55">
        <v>7400</v>
      </c>
      <c r="C48" s="53"/>
      <c r="D48" s="54" t="s">
        <v>169</v>
      </c>
      <c r="E48" s="69">
        <f>SUM(E49:E50)</f>
        <v>1250000</v>
      </c>
      <c r="F48" s="69">
        <f aca="true" t="shared" si="9" ref="F48:P48">SUM(F49:F50)</f>
        <v>1250000</v>
      </c>
      <c r="G48" s="69">
        <f t="shared" si="9"/>
        <v>0</v>
      </c>
      <c r="H48" s="69">
        <f t="shared" si="9"/>
        <v>0</v>
      </c>
      <c r="I48" s="69">
        <f t="shared" si="9"/>
        <v>0</v>
      </c>
      <c r="J48" s="69">
        <f t="shared" si="9"/>
        <v>2000000</v>
      </c>
      <c r="K48" s="69">
        <f t="shared" si="9"/>
        <v>2000000</v>
      </c>
      <c r="L48" s="69">
        <f t="shared" si="9"/>
        <v>0</v>
      </c>
      <c r="M48" s="69">
        <f t="shared" si="9"/>
        <v>0</v>
      </c>
      <c r="N48" s="69">
        <f t="shared" si="9"/>
        <v>0</v>
      </c>
      <c r="O48" s="69">
        <f t="shared" si="9"/>
        <v>2000000</v>
      </c>
      <c r="P48" s="69">
        <f t="shared" si="9"/>
        <v>3250000</v>
      </c>
    </row>
    <row r="49" spans="1:16" s="61" customFormat="1" ht="22.5">
      <c r="A49" s="59" t="s">
        <v>235</v>
      </c>
      <c r="B49" s="58">
        <v>7413</v>
      </c>
      <c r="C49" s="59" t="s">
        <v>109</v>
      </c>
      <c r="D49" s="60" t="s">
        <v>51</v>
      </c>
      <c r="E49" s="70">
        <f>F49</f>
        <v>200000</v>
      </c>
      <c r="F49" s="72">
        <v>200000</v>
      </c>
      <c r="G49" s="72"/>
      <c r="H49" s="72"/>
      <c r="I49" s="72"/>
      <c r="J49" s="70">
        <f>L49+O49</f>
        <v>0</v>
      </c>
      <c r="K49" s="70"/>
      <c r="L49" s="72"/>
      <c r="M49" s="72"/>
      <c r="N49" s="72"/>
      <c r="O49" s="70"/>
      <c r="P49" s="70">
        <f>E49+J49</f>
        <v>200000</v>
      </c>
    </row>
    <row r="50" spans="1:16" ht="33.75">
      <c r="A50" s="18" t="s">
        <v>236</v>
      </c>
      <c r="B50" s="28">
        <v>7461</v>
      </c>
      <c r="C50" s="18" t="s">
        <v>131</v>
      </c>
      <c r="D50" s="10" t="s">
        <v>170</v>
      </c>
      <c r="E50" s="70">
        <f>F50</f>
        <v>1050000</v>
      </c>
      <c r="F50" s="70">
        <v>1050000</v>
      </c>
      <c r="G50" s="70"/>
      <c r="H50" s="70"/>
      <c r="I50" s="70"/>
      <c r="J50" s="70">
        <f>L50+O50</f>
        <v>2000000</v>
      </c>
      <c r="K50" s="70">
        <f>'додаток 3'!H35</f>
        <v>2000000</v>
      </c>
      <c r="L50" s="70"/>
      <c r="M50" s="70"/>
      <c r="N50" s="70"/>
      <c r="O50" s="70">
        <f>K50</f>
        <v>2000000</v>
      </c>
      <c r="P50" s="70">
        <f>E50+J50</f>
        <v>3050000</v>
      </c>
    </row>
    <row r="51" spans="1:16" ht="4.5" customHeight="1">
      <c r="A51" s="18"/>
      <c r="B51" s="28"/>
      <c r="C51" s="18"/>
      <c r="D51" s="1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</row>
    <row r="52" spans="1:16" s="5" customFormat="1" ht="24">
      <c r="A52" s="53" t="s">
        <v>266</v>
      </c>
      <c r="B52" s="55">
        <v>7600</v>
      </c>
      <c r="C52" s="53"/>
      <c r="D52" s="54" t="s">
        <v>171</v>
      </c>
      <c r="E52" s="69">
        <f>E54+E53</f>
        <v>511100</v>
      </c>
      <c r="F52" s="69">
        <f aca="true" t="shared" si="10" ref="F52:P52">F54+F53</f>
        <v>511100</v>
      </c>
      <c r="G52" s="69">
        <f t="shared" si="10"/>
        <v>0</v>
      </c>
      <c r="H52" s="69">
        <f t="shared" si="10"/>
        <v>0</v>
      </c>
      <c r="I52" s="69">
        <f t="shared" si="10"/>
        <v>0</v>
      </c>
      <c r="J52" s="69">
        <f t="shared" si="10"/>
        <v>0</v>
      </c>
      <c r="K52" s="69">
        <f t="shared" si="10"/>
        <v>0</v>
      </c>
      <c r="L52" s="69">
        <f t="shared" si="10"/>
        <v>0</v>
      </c>
      <c r="M52" s="69">
        <f t="shared" si="10"/>
        <v>0</v>
      </c>
      <c r="N52" s="69">
        <f t="shared" si="10"/>
        <v>0</v>
      </c>
      <c r="O52" s="69">
        <f t="shared" si="10"/>
        <v>0</v>
      </c>
      <c r="P52" s="69">
        <f t="shared" si="10"/>
        <v>511100</v>
      </c>
    </row>
    <row r="53" spans="1:16" s="61" customFormat="1" ht="13.5">
      <c r="A53" s="59" t="s">
        <v>239</v>
      </c>
      <c r="B53" s="58">
        <v>7640</v>
      </c>
      <c r="C53" s="59" t="s">
        <v>237</v>
      </c>
      <c r="D53" s="60" t="s">
        <v>238</v>
      </c>
      <c r="E53" s="70">
        <f>F53</f>
        <v>500000</v>
      </c>
      <c r="F53" s="72">
        <v>500000</v>
      </c>
      <c r="G53" s="72"/>
      <c r="H53" s="72"/>
      <c r="I53" s="72"/>
      <c r="J53" s="72"/>
      <c r="K53" s="72"/>
      <c r="L53" s="72"/>
      <c r="M53" s="72"/>
      <c r="N53" s="72"/>
      <c r="O53" s="72"/>
      <c r="P53" s="70">
        <f>E53+J53</f>
        <v>500000</v>
      </c>
    </row>
    <row r="54" spans="1:16" ht="22.5">
      <c r="A54" s="18" t="s">
        <v>240</v>
      </c>
      <c r="B54" s="28">
        <v>7680</v>
      </c>
      <c r="C54" s="18" t="s">
        <v>128</v>
      </c>
      <c r="D54" s="10" t="s">
        <v>172</v>
      </c>
      <c r="E54" s="70">
        <f>F54</f>
        <v>11100</v>
      </c>
      <c r="F54" s="70">
        <v>11100</v>
      </c>
      <c r="G54" s="70"/>
      <c r="H54" s="70"/>
      <c r="I54" s="70"/>
      <c r="J54" s="70"/>
      <c r="K54" s="70"/>
      <c r="L54" s="70"/>
      <c r="M54" s="70"/>
      <c r="N54" s="70"/>
      <c r="O54" s="70"/>
      <c r="P54" s="70">
        <f>E54+J54</f>
        <v>11100</v>
      </c>
    </row>
    <row r="55" spans="1:16" ht="3" customHeight="1">
      <c r="A55" s="18"/>
      <c r="B55" s="28"/>
      <c r="C55" s="18"/>
      <c r="D55" s="1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</row>
    <row r="56" spans="1:16" s="5" customFormat="1" ht="36.75" customHeight="1" hidden="1">
      <c r="A56" s="53"/>
      <c r="B56" s="55">
        <v>8100</v>
      </c>
      <c r="C56" s="53"/>
      <c r="D56" s="54" t="s">
        <v>173</v>
      </c>
      <c r="E56" s="69">
        <f>E58+E57</f>
        <v>0</v>
      </c>
      <c r="F56" s="69">
        <f>F58+F57</f>
        <v>0</v>
      </c>
      <c r="G56" s="69">
        <f aca="true" t="shared" si="11" ref="G56:P56">G58+G57</f>
        <v>0</v>
      </c>
      <c r="H56" s="69">
        <f t="shared" si="11"/>
        <v>0</v>
      </c>
      <c r="I56" s="69"/>
      <c r="J56" s="69">
        <f t="shared" si="11"/>
        <v>0</v>
      </c>
      <c r="K56" s="69"/>
      <c r="L56" s="69">
        <f t="shared" si="11"/>
        <v>0</v>
      </c>
      <c r="M56" s="69">
        <f t="shared" si="11"/>
        <v>0</v>
      </c>
      <c r="N56" s="69">
        <f t="shared" si="11"/>
        <v>0</v>
      </c>
      <c r="O56" s="69">
        <f t="shared" si="11"/>
        <v>0</v>
      </c>
      <c r="P56" s="69">
        <f t="shared" si="11"/>
        <v>0</v>
      </c>
    </row>
    <row r="57" spans="1:16" s="5" customFormat="1" ht="33.75" hidden="1">
      <c r="A57" s="26"/>
      <c r="B57" s="3">
        <v>8110</v>
      </c>
      <c r="C57" s="43" t="s">
        <v>135</v>
      </c>
      <c r="D57" s="10" t="s">
        <v>147</v>
      </c>
      <c r="E57" s="70">
        <f>F57</f>
        <v>0</v>
      </c>
      <c r="F57" s="70"/>
      <c r="G57" s="70"/>
      <c r="H57" s="70"/>
      <c r="I57" s="70"/>
      <c r="J57" s="70">
        <f>O57</f>
        <v>0</v>
      </c>
      <c r="K57" s="70"/>
      <c r="L57" s="70"/>
      <c r="M57" s="70"/>
      <c r="N57" s="70"/>
      <c r="O57" s="70"/>
      <c r="P57" s="70">
        <f>E57+J57</f>
        <v>0</v>
      </c>
    </row>
    <row r="58" spans="1:16" ht="13.5" hidden="1">
      <c r="A58" s="18"/>
      <c r="B58" s="3"/>
      <c r="C58" s="18"/>
      <c r="D58" s="10"/>
      <c r="E58" s="70">
        <f>F58</f>
        <v>0</v>
      </c>
      <c r="F58" s="70"/>
      <c r="G58" s="70"/>
      <c r="H58" s="70"/>
      <c r="I58" s="70"/>
      <c r="J58" s="70">
        <f>O58</f>
        <v>0</v>
      </c>
      <c r="K58" s="70"/>
      <c r="L58" s="70"/>
      <c r="M58" s="70"/>
      <c r="N58" s="70"/>
      <c r="O58" s="70"/>
      <c r="P58" s="70">
        <f>E58+J58</f>
        <v>0</v>
      </c>
    </row>
    <row r="59" spans="1:16" ht="3" customHeight="1" hidden="1">
      <c r="A59" s="18"/>
      <c r="B59" s="3"/>
      <c r="C59" s="18"/>
      <c r="D59" s="1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</row>
    <row r="60" spans="1:16" s="5" customFormat="1" ht="24">
      <c r="A60" s="53" t="s">
        <v>267</v>
      </c>
      <c r="B60" s="55">
        <v>8300</v>
      </c>
      <c r="C60" s="53"/>
      <c r="D60" s="54" t="s">
        <v>174</v>
      </c>
      <c r="E60" s="69">
        <f>E61</f>
        <v>0</v>
      </c>
      <c r="F60" s="69">
        <f>F61</f>
        <v>0</v>
      </c>
      <c r="G60" s="69">
        <f aca="true" t="shared" si="12" ref="G60:P60">G61</f>
        <v>0</v>
      </c>
      <c r="H60" s="69">
        <f t="shared" si="12"/>
        <v>0</v>
      </c>
      <c r="I60" s="69"/>
      <c r="J60" s="69">
        <f t="shared" si="12"/>
        <v>75755</v>
      </c>
      <c r="K60" s="69"/>
      <c r="L60" s="69">
        <f t="shared" si="12"/>
        <v>75755</v>
      </c>
      <c r="M60" s="69">
        <f t="shared" si="12"/>
        <v>0</v>
      </c>
      <c r="N60" s="69">
        <f t="shared" si="12"/>
        <v>0</v>
      </c>
      <c r="O60" s="69">
        <f t="shared" si="12"/>
        <v>0</v>
      </c>
      <c r="P60" s="69">
        <f t="shared" si="12"/>
        <v>75755</v>
      </c>
    </row>
    <row r="61" spans="1:16" ht="13.5">
      <c r="A61" s="18" t="s">
        <v>241</v>
      </c>
      <c r="B61" s="28">
        <v>8312</v>
      </c>
      <c r="C61" s="18" t="s">
        <v>138</v>
      </c>
      <c r="D61" s="10" t="s">
        <v>175</v>
      </c>
      <c r="E61" s="70">
        <f>F61</f>
        <v>0</v>
      </c>
      <c r="F61" s="70"/>
      <c r="G61" s="70"/>
      <c r="H61" s="70"/>
      <c r="I61" s="70"/>
      <c r="J61" s="70">
        <f>O61+L61</f>
        <v>75755</v>
      </c>
      <c r="K61" s="70"/>
      <c r="L61" s="70">
        <v>75755</v>
      </c>
      <c r="M61" s="70"/>
      <c r="N61" s="70"/>
      <c r="O61" s="70"/>
      <c r="P61" s="70">
        <f>E61+J61</f>
        <v>75755</v>
      </c>
    </row>
    <row r="62" spans="1:16" ht="3.75" customHeight="1">
      <c r="A62" s="18"/>
      <c r="B62" s="3"/>
      <c r="C62" s="43"/>
      <c r="D62" s="1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</row>
    <row r="63" spans="1:16" s="5" customFormat="1" ht="14.25" hidden="1">
      <c r="A63" s="53"/>
      <c r="B63" s="52"/>
      <c r="C63" s="53"/>
      <c r="D63" s="54"/>
      <c r="E63" s="69">
        <f>E64+E65</f>
        <v>0</v>
      </c>
      <c r="F63" s="69">
        <f>F64+F65</f>
        <v>0</v>
      </c>
      <c r="G63" s="69">
        <f aca="true" t="shared" si="13" ref="G63:P63">G64+G65</f>
        <v>0</v>
      </c>
      <c r="H63" s="69">
        <f t="shared" si="13"/>
        <v>0</v>
      </c>
      <c r="I63" s="69"/>
      <c r="J63" s="69">
        <f t="shared" si="13"/>
        <v>0</v>
      </c>
      <c r="K63" s="69"/>
      <c r="L63" s="69">
        <f t="shared" si="13"/>
        <v>0</v>
      </c>
      <c r="M63" s="69">
        <f t="shared" si="13"/>
        <v>0</v>
      </c>
      <c r="N63" s="69">
        <f t="shared" si="13"/>
        <v>0</v>
      </c>
      <c r="O63" s="69">
        <f t="shared" si="13"/>
        <v>0</v>
      </c>
      <c r="P63" s="69">
        <f t="shared" si="13"/>
        <v>0</v>
      </c>
    </row>
    <row r="64" spans="1:16" ht="13.5" hidden="1">
      <c r="A64" s="18"/>
      <c r="B64" s="3"/>
      <c r="C64" s="43"/>
      <c r="D64" s="10"/>
      <c r="E64" s="70"/>
      <c r="F64" s="70"/>
      <c r="G64" s="70"/>
      <c r="H64" s="70"/>
      <c r="I64" s="70"/>
      <c r="J64" s="70">
        <f>O64+L64</f>
        <v>0</v>
      </c>
      <c r="K64" s="70"/>
      <c r="L64" s="70"/>
      <c r="M64" s="70"/>
      <c r="N64" s="70"/>
      <c r="O64" s="70"/>
      <c r="P64" s="70">
        <f>E64+J64</f>
        <v>0</v>
      </c>
    </row>
    <row r="65" spans="1:16" ht="22.5" hidden="1">
      <c r="A65" s="18"/>
      <c r="B65" s="3">
        <v>9140</v>
      </c>
      <c r="C65" s="18" t="s">
        <v>110</v>
      </c>
      <c r="D65" s="10" t="s">
        <v>44</v>
      </c>
      <c r="E65" s="70">
        <f>F65</f>
        <v>0</v>
      </c>
      <c r="F65" s="70"/>
      <c r="G65" s="70"/>
      <c r="H65" s="70"/>
      <c r="I65" s="70"/>
      <c r="J65" s="70">
        <f>O65</f>
        <v>0</v>
      </c>
      <c r="K65" s="70"/>
      <c r="L65" s="70"/>
      <c r="M65" s="70"/>
      <c r="N65" s="70"/>
      <c r="O65" s="70"/>
      <c r="P65" s="70">
        <f>E65+J65</f>
        <v>0</v>
      </c>
    </row>
    <row r="66" spans="1:16" ht="3.75" customHeight="1" hidden="1">
      <c r="A66" s="18"/>
      <c r="B66" s="3"/>
      <c r="C66" s="18"/>
      <c r="D66" s="1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</row>
    <row r="67" spans="1:16" s="5" customFormat="1" ht="23.25" customHeight="1" hidden="1">
      <c r="A67" s="53"/>
      <c r="B67" s="55"/>
      <c r="C67" s="53"/>
      <c r="D67" s="54"/>
      <c r="E67" s="69">
        <f>E68</f>
        <v>0</v>
      </c>
      <c r="F67" s="69">
        <f>F68</f>
        <v>0</v>
      </c>
      <c r="G67" s="69">
        <f aca="true" t="shared" si="14" ref="G67:P67">G68</f>
        <v>0</v>
      </c>
      <c r="H67" s="69">
        <f t="shared" si="14"/>
        <v>0</v>
      </c>
      <c r="I67" s="69"/>
      <c r="J67" s="69">
        <f t="shared" si="14"/>
        <v>0</v>
      </c>
      <c r="K67" s="69"/>
      <c r="L67" s="69">
        <f t="shared" si="14"/>
        <v>0</v>
      </c>
      <c r="M67" s="69">
        <f t="shared" si="14"/>
        <v>0</v>
      </c>
      <c r="N67" s="69">
        <f t="shared" si="14"/>
        <v>0</v>
      </c>
      <c r="O67" s="69">
        <f t="shared" si="14"/>
        <v>0</v>
      </c>
      <c r="P67" s="69">
        <f t="shared" si="14"/>
        <v>0</v>
      </c>
    </row>
    <row r="68" spans="1:16" ht="13.5" hidden="1">
      <c r="A68" s="18"/>
      <c r="B68" s="3"/>
      <c r="C68" s="43"/>
      <c r="D68" s="10"/>
      <c r="E68" s="70"/>
      <c r="F68" s="70"/>
      <c r="G68" s="70"/>
      <c r="H68" s="70"/>
      <c r="I68" s="70"/>
      <c r="J68" s="70">
        <f>L68+O68</f>
        <v>0</v>
      </c>
      <c r="K68" s="70"/>
      <c r="L68" s="70"/>
      <c r="M68" s="70"/>
      <c r="N68" s="70"/>
      <c r="O68" s="70"/>
      <c r="P68" s="70">
        <f>E68+J68</f>
        <v>0</v>
      </c>
    </row>
    <row r="69" spans="1:16" ht="3.75" customHeight="1" hidden="1">
      <c r="A69" s="18"/>
      <c r="B69" s="3"/>
      <c r="C69" s="43"/>
      <c r="D69" s="1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</row>
    <row r="70" spans="1:16" s="5" customFormat="1" ht="14.25">
      <c r="A70" s="53" t="s">
        <v>268</v>
      </c>
      <c r="B70" s="52">
        <v>9000</v>
      </c>
      <c r="C70" s="56"/>
      <c r="D70" s="54" t="s">
        <v>176</v>
      </c>
      <c r="E70" s="69">
        <f>SUM(E71:E74)</f>
        <v>96400</v>
      </c>
      <c r="F70" s="69">
        <f aca="true" t="shared" si="15" ref="F70:P70">SUM(F71:F74)</f>
        <v>96400</v>
      </c>
      <c r="G70" s="69">
        <f t="shared" si="15"/>
        <v>0</v>
      </c>
      <c r="H70" s="69">
        <f t="shared" si="15"/>
        <v>0</v>
      </c>
      <c r="I70" s="69">
        <f t="shared" si="15"/>
        <v>0</v>
      </c>
      <c r="J70" s="69">
        <f t="shared" si="15"/>
        <v>0</v>
      </c>
      <c r="K70" s="69"/>
      <c r="L70" s="69">
        <f t="shared" si="15"/>
        <v>0</v>
      </c>
      <c r="M70" s="69">
        <f t="shared" si="15"/>
        <v>0</v>
      </c>
      <c r="N70" s="69">
        <f t="shared" si="15"/>
        <v>0</v>
      </c>
      <c r="O70" s="69">
        <f>SUM(O71:O74)</f>
        <v>0</v>
      </c>
      <c r="P70" s="69">
        <f t="shared" si="15"/>
        <v>96400</v>
      </c>
    </row>
    <row r="71" spans="1:16" ht="24.75" customHeight="1" hidden="1">
      <c r="A71" s="18"/>
      <c r="B71" s="3">
        <v>9150</v>
      </c>
      <c r="C71" s="43" t="s">
        <v>111</v>
      </c>
      <c r="D71" s="10" t="s">
        <v>177</v>
      </c>
      <c r="E71" s="70">
        <f>F71</f>
        <v>0</v>
      </c>
      <c r="F71" s="70"/>
      <c r="G71" s="70"/>
      <c r="H71" s="70"/>
      <c r="I71" s="70"/>
      <c r="J71" s="70">
        <f>L71+O71</f>
        <v>0</v>
      </c>
      <c r="K71" s="70"/>
      <c r="L71" s="70"/>
      <c r="M71" s="70"/>
      <c r="N71" s="70"/>
      <c r="O71" s="70"/>
      <c r="P71" s="70">
        <f>E71+J71</f>
        <v>0</v>
      </c>
    </row>
    <row r="72" spans="1:16" ht="13.5">
      <c r="A72" s="18"/>
      <c r="B72" s="3">
        <v>9770</v>
      </c>
      <c r="C72" s="43" t="s">
        <v>111</v>
      </c>
      <c r="D72" s="10" t="s">
        <v>178</v>
      </c>
      <c r="E72" s="70">
        <f>F72</f>
        <v>96400</v>
      </c>
      <c r="F72" s="70">
        <v>96400</v>
      </c>
      <c r="G72" s="70"/>
      <c r="H72" s="70"/>
      <c r="I72" s="70"/>
      <c r="J72" s="70">
        <f>L72+O72</f>
        <v>0</v>
      </c>
      <c r="K72" s="70"/>
      <c r="L72" s="70"/>
      <c r="M72" s="70"/>
      <c r="N72" s="70"/>
      <c r="O72" s="70"/>
      <c r="P72" s="70">
        <f>E72+J72</f>
        <v>96400</v>
      </c>
    </row>
    <row r="73" spans="1:16" ht="13.5" hidden="1">
      <c r="A73" s="18"/>
      <c r="B73" s="3">
        <v>9770</v>
      </c>
      <c r="C73" s="43" t="s">
        <v>111</v>
      </c>
      <c r="D73" s="10" t="s">
        <v>178</v>
      </c>
      <c r="E73" s="70">
        <f>F73</f>
        <v>0</v>
      </c>
      <c r="F73" s="70"/>
      <c r="G73" s="70"/>
      <c r="H73" s="70"/>
      <c r="I73" s="70"/>
      <c r="J73" s="70">
        <f>L73+O73</f>
        <v>0</v>
      </c>
      <c r="K73" s="70"/>
      <c r="L73" s="70"/>
      <c r="M73" s="70"/>
      <c r="N73" s="70"/>
      <c r="O73" s="70"/>
      <c r="P73" s="70">
        <f>E73+J73</f>
        <v>0</v>
      </c>
    </row>
    <row r="74" spans="1:16" ht="22.5" hidden="1">
      <c r="A74" s="18"/>
      <c r="B74" s="3"/>
      <c r="C74" s="43"/>
      <c r="D74" s="10" t="s">
        <v>43</v>
      </c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</row>
    <row r="75" spans="1:16" ht="3" customHeight="1">
      <c r="A75" s="3"/>
      <c r="B75" s="3"/>
      <c r="C75" s="43"/>
      <c r="D75" s="1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</row>
    <row r="76" spans="1:16" s="5" customFormat="1" ht="14.25">
      <c r="A76" s="52"/>
      <c r="B76" s="52"/>
      <c r="C76" s="56"/>
      <c r="D76" s="54" t="s">
        <v>42</v>
      </c>
      <c r="E76" s="69">
        <f aca="true" t="shared" si="16" ref="E76:P76">E14+E18+E21+E33+E41+E44+E48+E56+E63+E70+E52+E60+E67+E26+E30</f>
        <v>37076060</v>
      </c>
      <c r="F76" s="69">
        <f t="shared" si="16"/>
        <v>37076060</v>
      </c>
      <c r="G76" s="69">
        <f t="shared" si="16"/>
        <v>22114180</v>
      </c>
      <c r="H76" s="69">
        <f t="shared" si="16"/>
        <v>6258806</v>
      </c>
      <c r="I76" s="69">
        <f t="shared" si="16"/>
        <v>0</v>
      </c>
      <c r="J76" s="69">
        <f>J14+J18+J21+J33+J41+J44+J48+J56+J63+J70+J52+J60+J67+J26+J30</f>
        <v>8523107</v>
      </c>
      <c r="K76" s="69">
        <f t="shared" si="16"/>
        <v>7067130</v>
      </c>
      <c r="L76" s="69">
        <f t="shared" si="16"/>
        <v>1371977</v>
      </c>
      <c r="M76" s="69">
        <f t="shared" si="16"/>
        <v>65230</v>
      </c>
      <c r="N76" s="69">
        <f t="shared" si="16"/>
        <v>0</v>
      </c>
      <c r="O76" s="69">
        <f t="shared" si="16"/>
        <v>7151130</v>
      </c>
      <c r="P76" s="69">
        <f t="shared" si="16"/>
        <v>45599167</v>
      </c>
    </row>
    <row r="77" spans="1:16" ht="3" customHeight="1">
      <c r="A77" s="3"/>
      <c r="B77" s="3"/>
      <c r="C77" s="3"/>
      <c r="D77" s="10"/>
      <c r="E77" s="12"/>
      <c r="F77" s="12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2:16" s="5" customFormat="1" ht="0.75" customHeight="1">
      <c r="B78" s="22"/>
      <c r="C78" s="22"/>
      <c r="D78" s="44"/>
      <c r="E78" s="23"/>
      <c r="F78" s="23"/>
      <c r="G78" s="23"/>
      <c r="H78" s="22"/>
      <c r="I78" s="22"/>
      <c r="J78" s="23"/>
      <c r="K78" s="23"/>
      <c r="L78" s="23"/>
      <c r="M78" s="22"/>
      <c r="N78" s="23"/>
      <c r="O78" s="23"/>
      <c r="P78" s="23"/>
    </row>
    <row r="79" ht="13.5">
      <c r="D79" s="9"/>
    </row>
    <row r="80" spans="1:14" s="11" customFormat="1" ht="17.25" customHeight="1">
      <c r="A80" s="177" t="s">
        <v>186</v>
      </c>
      <c r="B80" s="177"/>
      <c r="C80" s="177"/>
      <c r="D80" s="177"/>
      <c r="E80" s="177"/>
      <c r="F80" s="177"/>
      <c r="G80" s="177"/>
      <c r="H80" s="177"/>
      <c r="I80" s="177"/>
      <c r="J80" s="177"/>
      <c r="K80" s="62"/>
      <c r="L80" s="192"/>
      <c r="M80" s="192"/>
      <c r="N80" s="192"/>
    </row>
    <row r="81" spans="4:14" ht="13.5">
      <c r="D81" s="9"/>
      <c r="H81" s="24"/>
      <c r="I81" s="24"/>
      <c r="J81" s="24"/>
      <c r="K81" s="24"/>
      <c r="L81" s="24"/>
      <c r="M81" s="24"/>
      <c r="N81" s="24"/>
    </row>
    <row r="82" ht="13.5">
      <c r="D82" s="9"/>
    </row>
    <row r="83" ht="13.5">
      <c r="D83" s="9"/>
    </row>
    <row r="84" ht="13.5">
      <c r="D84" s="9"/>
    </row>
    <row r="85" ht="13.5">
      <c r="D85" s="9"/>
    </row>
    <row r="86" ht="13.5">
      <c r="D86" s="9"/>
    </row>
    <row r="87" ht="13.5">
      <c r="D87" s="9"/>
    </row>
    <row r="88" ht="13.5">
      <c r="D88" s="9"/>
    </row>
    <row r="89" ht="13.5">
      <c r="D89" s="9"/>
    </row>
    <row r="90" ht="13.5">
      <c r="D90" s="9"/>
    </row>
    <row r="91" ht="13.5">
      <c r="D91" s="9"/>
    </row>
    <row r="92" ht="13.5">
      <c r="D92" s="9"/>
    </row>
    <row r="93" ht="13.5">
      <c r="D93" s="9"/>
    </row>
  </sheetData>
  <sheetProtection/>
  <mergeCells count="27">
    <mergeCell ref="P9:P12"/>
    <mergeCell ref="K10:K12"/>
    <mergeCell ref="L10:L12"/>
    <mergeCell ref="M10:N10"/>
    <mergeCell ref="M11:M12"/>
    <mergeCell ref="N11:N12"/>
    <mergeCell ref="O1:P1"/>
    <mergeCell ref="B5:P5"/>
    <mergeCell ref="B6:P6"/>
    <mergeCell ref="L3:P4"/>
    <mergeCell ref="J2:P2"/>
    <mergeCell ref="L80:N80"/>
    <mergeCell ref="D9:D12"/>
    <mergeCell ref="E10:E12"/>
    <mergeCell ref="G10:H10"/>
    <mergeCell ref="G11:G12"/>
    <mergeCell ref="H11:H12"/>
    <mergeCell ref="I10:I12"/>
    <mergeCell ref="F10:F12"/>
    <mergeCell ref="E9:I9"/>
    <mergeCell ref="A80:J80"/>
    <mergeCell ref="A9:A12"/>
    <mergeCell ref="C9:C12"/>
    <mergeCell ref="B9:B12"/>
    <mergeCell ref="J9:O9"/>
    <mergeCell ref="J10:J12"/>
    <mergeCell ref="O10:O12"/>
  </mergeCells>
  <printOptions/>
  <pageMargins left="0.5905511811023623" right="0.7874015748031497" top="1.1811023622047245" bottom="0.3937007874015748" header="0.31496062992125984" footer="0.31496062992125984"/>
  <pageSetup fitToHeight="2" fitToWidth="1" horizontalDpi="300" verticalDpi="3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tabSelected="1" zoomScalePageLayoutView="0" workbookViewId="0" topLeftCell="A1">
      <selection activeCell="F3" sqref="F3:I3"/>
    </sheetView>
  </sheetViews>
  <sheetFormatPr defaultColWidth="9.140625" defaultRowHeight="15"/>
  <cols>
    <col min="1" max="1" width="9.140625" style="2" customWidth="1"/>
    <col min="2" max="3" width="13.00390625" style="2" customWidth="1"/>
    <col min="4" max="4" width="20.7109375" style="2" customWidth="1"/>
    <col min="5" max="5" width="56.7109375" style="2" customWidth="1"/>
    <col min="6" max="6" width="7.7109375" style="2" customWidth="1"/>
    <col min="7" max="7" width="8.00390625" style="2" customWidth="1"/>
    <col min="8" max="8" width="7.8515625" style="2" customWidth="1"/>
    <col min="9" max="9" width="6.8515625" style="2" customWidth="1"/>
    <col min="10" max="16384" width="9.140625" style="2" customWidth="1"/>
  </cols>
  <sheetData>
    <row r="1" spans="7:9" ht="13.5" customHeight="1">
      <c r="G1" s="211" t="s">
        <v>281</v>
      </c>
      <c r="H1" s="211"/>
      <c r="I1" s="211"/>
    </row>
    <row r="2" spans="6:9" ht="13.5" customHeight="1">
      <c r="F2" s="211" t="s">
        <v>275</v>
      </c>
      <c r="G2" s="211"/>
      <c r="H2" s="211"/>
      <c r="I2" s="211"/>
    </row>
    <row r="3" spans="6:9" ht="13.5" customHeight="1">
      <c r="F3" s="211" t="s">
        <v>282</v>
      </c>
      <c r="G3" s="211"/>
      <c r="H3" s="211"/>
      <c r="I3" s="211"/>
    </row>
    <row r="4" ht="5.25" customHeight="1"/>
    <row r="5" spans="2:9" ht="15">
      <c r="B5" s="209" t="s">
        <v>242</v>
      </c>
      <c r="C5" s="209"/>
      <c r="D5" s="209"/>
      <c r="E5" s="209"/>
      <c r="F5" s="209"/>
      <c r="G5" s="209"/>
      <c r="H5" s="209"/>
      <c r="I5" s="209"/>
    </row>
    <row r="6" ht="4.5" customHeight="1"/>
    <row r="7" ht="15" customHeight="1" hidden="1">
      <c r="I7" s="77"/>
    </row>
    <row r="8" spans="1:9" s="78" customFormat="1" ht="26.25" customHeight="1">
      <c r="A8" s="208" t="s">
        <v>243</v>
      </c>
      <c r="B8" s="208" t="s">
        <v>204</v>
      </c>
      <c r="C8" s="208" t="s">
        <v>205</v>
      </c>
      <c r="D8" s="208" t="s">
        <v>207</v>
      </c>
      <c r="E8" s="208" t="s">
        <v>244</v>
      </c>
      <c r="F8" s="207" t="s">
        <v>245</v>
      </c>
      <c r="G8" s="207" t="s">
        <v>246</v>
      </c>
      <c r="H8" s="207" t="s">
        <v>247</v>
      </c>
      <c r="I8" s="207" t="s">
        <v>248</v>
      </c>
    </row>
    <row r="9" spans="1:9" s="78" customFormat="1" ht="18.75" customHeight="1">
      <c r="A9" s="208"/>
      <c r="B9" s="208"/>
      <c r="C9" s="208"/>
      <c r="D9" s="208"/>
      <c r="E9" s="208"/>
      <c r="F9" s="207"/>
      <c r="G9" s="207"/>
      <c r="H9" s="207"/>
      <c r="I9" s="207"/>
    </row>
    <row r="10" spans="1:9" s="78" customFormat="1" ht="16.5" customHeight="1">
      <c r="A10" s="208"/>
      <c r="B10" s="208"/>
      <c r="C10" s="208"/>
      <c r="D10" s="208"/>
      <c r="E10" s="208"/>
      <c r="F10" s="207"/>
      <c r="G10" s="207"/>
      <c r="H10" s="207"/>
      <c r="I10" s="207"/>
    </row>
    <row r="11" spans="1:9" s="78" customFormat="1" ht="15" customHeight="1">
      <c r="A11" s="79">
        <v>1</v>
      </c>
      <c r="B11" s="79">
        <v>2</v>
      </c>
      <c r="C11" s="79">
        <v>3</v>
      </c>
      <c r="D11" s="79">
        <v>4</v>
      </c>
      <c r="E11" s="79">
        <v>5</v>
      </c>
      <c r="F11" s="79">
        <v>6</v>
      </c>
      <c r="G11" s="79">
        <v>7</v>
      </c>
      <c r="H11" s="79">
        <v>8</v>
      </c>
      <c r="I11" s="79">
        <v>9</v>
      </c>
    </row>
    <row r="12" spans="1:9" s="5" customFormat="1" ht="30" customHeight="1">
      <c r="A12" s="91" t="s">
        <v>220</v>
      </c>
      <c r="B12" s="92"/>
      <c r="C12" s="92"/>
      <c r="D12" s="92" t="s">
        <v>219</v>
      </c>
      <c r="E12" s="84"/>
      <c r="F12" s="84"/>
      <c r="G12" s="85">
        <f>G16+G27+G38+G43</f>
        <v>7067130</v>
      </c>
      <c r="H12" s="85">
        <f>G12</f>
        <v>7067130</v>
      </c>
      <c r="I12" s="86"/>
    </row>
    <row r="13" spans="1:9" s="103" customFormat="1" ht="12.75">
      <c r="A13" s="45" t="s">
        <v>222</v>
      </c>
      <c r="B13" s="15">
        <v>1010</v>
      </c>
      <c r="C13" s="45" t="s">
        <v>103</v>
      </c>
      <c r="D13" s="15"/>
      <c r="E13" s="15" t="s">
        <v>152</v>
      </c>
      <c r="F13" s="15"/>
      <c r="G13" s="101">
        <f>G14+G15</f>
        <v>600000</v>
      </c>
      <c r="H13" s="101">
        <f>H14+H15</f>
        <v>600000</v>
      </c>
      <c r="I13" s="102"/>
    </row>
    <row r="14" spans="1:9" ht="12.75" customHeight="1">
      <c r="A14" s="3"/>
      <c r="B14" s="18" t="s">
        <v>47</v>
      </c>
      <c r="C14" s="46"/>
      <c r="D14" s="8"/>
      <c r="E14" s="3" t="s">
        <v>255</v>
      </c>
      <c r="F14" s="3"/>
      <c r="G14" s="70">
        <v>600000</v>
      </c>
      <c r="H14" s="70">
        <f>G14</f>
        <v>600000</v>
      </c>
      <c r="I14" s="12"/>
    </row>
    <row r="15" spans="1:9" ht="15" customHeight="1" hidden="1">
      <c r="A15" s="3"/>
      <c r="B15" s="93"/>
      <c r="C15" s="49"/>
      <c r="D15" s="50"/>
      <c r="E15" s="3"/>
      <c r="F15" s="3"/>
      <c r="G15" s="70"/>
      <c r="H15" s="3"/>
      <c r="I15" s="12"/>
    </row>
    <row r="16" spans="1:9" s="5" customFormat="1" ht="14.25">
      <c r="A16" s="4"/>
      <c r="B16" s="14"/>
      <c r="C16" s="47"/>
      <c r="D16" s="19"/>
      <c r="E16" s="4" t="s">
        <v>48</v>
      </c>
      <c r="F16" s="4"/>
      <c r="G16" s="80">
        <f>G13</f>
        <v>600000</v>
      </c>
      <c r="H16" s="80">
        <f>H13</f>
        <v>600000</v>
      </c>
      <c r="I16" s="13"/>
    </row>
    <row r="17" spans="1:9" s="5" customFormat="1" ht="3" customHeight="1">
      <c r="A17" s="4"/>
      <c r="B17" s="14"/>
      <c r="C17" s="47"/>
      <c r="D17" s="19"/>
      <c r="E17" s="4"/>
      <c r="F17" s="4"/>
      <c r="G17" s="80"/>
      <c r="H17" s="4"/>
      <c r="I17" s="13"/>
    </row>
    <row r="18" spans="1:9" s="103" customFormat="1" ht="12.75">
      <c r="A18" s="45" t="s">
        <v>232</v>
      </c>
      <c r="B18" s="15">
        <v>7310</v>
      </c>
      <c r="C18" s="45" t="s">
        <v>146</v>
      </c>
      <c r="D18" s="20"/>
      <c r="E18" s="15" t="s">
        <v>249</v>
      </c>
      <c r="F18" s="15"/>
      <c r="G18" s="101">
        <f>G20+G21</f>
        <v>300000</v>
      </c>
      <c r="H18" s="101">
        <f>G18</f>
        <v>300000</v>
      </c>
      <c r="I18" s="102"/>
    </row>
    <row r="19" spans="1:9" ht="13.5" customHeight="1" hidden="1">
      <c r="A19" s="18"/>
      <c r="B19" s="94">
        <v>3122</v>
      </c>
      <c r="C19" s="95"/>
      <c r="D19" s="50"/>
      <c r="E19" s="3" t="s">
        <v>133</v>
      </c>
      <c r="F19" s="3"/>
      <c r="G19" s="82"/>
      <c r="H19" s="3"/>
      <c r="I19" s="12"/>
    </row>
    <row r="20" spans="1:9" ht="27.75" customHeight="1">
      <c r="A20" s="18"/>
      <c r="B20" s="94">
        <v>3122</v>
      </c>
      <c r="C20" s="95"/>
      <c r="D20" s="50"/>
      <c r="E20" s="3" t="s">
        <v>254</v>
      </c>
      <c r="F20" s="3"/>
      <c r="G20" s="70">
        <v>300000</v>
      </c>
      <c r="H20" s="70">
        <f>G20</f>
        <v>300000</v>
      </c>
      <c r="I20" s="12"/>
    </row>
    <row r="21" spans="1:9" ht="27.75" customHeight="1">
      <c r="A21" s="18"/>
      <c r="B21" s="94">
        <v>3122</v>
      </c>
      <c r="C21" s="95"/>
      <c r="D21" s="50"/>
      <c r="E21" s="3" t="s">
        <v>273</v>
      </c>
      <c r="F21" s="3"/>
      <c r="G21" s="70"/>
      <c r="H21" s="70">
        <f>G21</f>
        <v>0</v>
      </c>
      <c r="I21" s="12"/>
    </row>
    <row r="22" spans="1:9" s="103" customFormat="1" ht="22.5" customHeight="1">
      <c r="A22" s="45" t="s">
        <v>234</v>
      </c>
      <c r="B22" s="96">
        <v>7330</v>
      </c>
      <c r="C22" s="97" t="s">
        <v>146</v>
      </c>
      <c r="D22" s="98"/>
      <c r="E22" s="15" t="s">
        <v>250</v>
      </c>
      <c r="F22" s="15"/>
      <c r="G22" s="101">
        <f>G23</f>
        <v>1000000</v>
      </c>
      <c r="H22" s="101">
        <f>G22</f>
        <v>1000000</v>
      </c>
      <c r="I22" s="102"/>
    </row>
    <row r="23" spans="1:9" ht="27">
      <c r="A23" s="18"/>
      <c r="B23" s="94">
        <v>3122</v>
      </c>
      <c r="C23" s="95"/>
      <c r="D23" s="50"/>
      <c r="E23" s="3" t="s">
        <v>251</v>
      </c>
      <c r="F23" s="3"/>
      <c r="G23" s="70">
        <v>1000000</v>
      </c>
      <c r="H23" s="70">
        <f>G23</f>
        <v>1000000</v>
      </c>
      <c r="I23" s="12"/>
    </row>
    <row r="24" spans="1:9" ht="13.5" customHeight="1" hidden="1">
      <c r="A24" s="18"/>
      <c r="B24" s="94"/>
      <c r="C24" s="95"/>
      <c r="D24" s="50"/>
      <c r="E24" s="3" t="s">
        <v>133</v>
      </c>
      <c r="F24" s="3"/>
      <c r="G24" s="70"/>
      <c r="H24" s="3"/>
      <c r="I24" s="12"/>
    </row>
    <row r="25" spans="1:9" ht="13.5" customHeight="1" hidden="1">
      <c r="A25" s="18"/>
      <c r="B25" s="94"/>
      <c r="C25" s="95"/>
      <c r="D25" s="50"/>
      <c r="E25" s="3" t="s">
        <v>132</v>
      </c>
      <c r="F25" s="3"/>
      <c r="G25" s="82"/>
      <c r="H25" s="3"/>
      <c r="I25" s="12"/>
    </row>
    <row r="26" spans="1:9" ht="3" customHeight="1">
      <c r="A26" s="18"/>
      <c r="B26" s="99"/>
      <c r="C26" s="49"/>
      <c r="D26" s="50"/>
      <c r="E26" s="3"/>
      <c r="F26" s="3"/>
      <c r="G26" s="70"/>
      <c r="H26" s="3"/>
      <c r="I26" s="12"/>
    </row>
    <row r="27" spans="1:9" s="5" customFormat="1" ht="14.25">
      <c r="A27" s="26"/>
      <c r="B27" s="14"/>
      <c r="C27" s="47"/>
      <c r="D27" s="19"/>
      <c r="E27" s="4" t="s">
        <v>50</v>
      </c>
      <c r="F27" s="4"/>
      <c r="G27" s="80">
        <f>G22+G18</f>
        <v>1300000</v>
      </c>
      <c r="H27" s="80">
        <f>G27</f>
        <v>1300000</v>
      </c>
      <c r="I27" s="13"/>
    </row>
    <row r="28" spans="1:9" s="17" customFormat="1" ht="14.25">
      <c r="A28" s="18" t="s">
        <v>229</v>
      </c>
      <c r="B28" s="18" t="s">
        <v>161</v>
      </c>
      <c r="C28" s="18" t="s">
        <v>105</v>
      </c>
      <c r="D28" s="10"/>
      <c r="E28" s="15" t="s">
        <v>148</v>
      </c>
      <c r="F28" s="15"/>
      <c r="G28" s="81">
        <f>G29+G30</f>
        <v>200000</v>
      </c>
      <c r="H28" s="81">
        <f>H29+H30</f>
        <v>200000</v>
      </c>
      <c r="I28" s="16"/>
    </row>
    <row r="29" spans="1:9" s="5" customFormat="1" ht="27">
      <c r="A29" s="26"/>
      <c r="B29" s="14">
        <v>3132</v>
      </c>
      <c r="C29" s="47"/>
      <c r="D29" s="19"/>
      <c r="E29" s="3" t="s">
        <v>269</v>
      </c>
      <c r="F29" s="3"/>
      <c r="G29" s="70">
        <v>100000</v>
      </c>
      <c r="H29" s="70">
        <f aca="true" t="shared" si="0" ref="H29:H43">G29</f>
        <v>100000</v>
      </c>
      <c r="I29" s="13"/>
    </row>
    <row r="30" spans="1:9" s="5" customFormat="1" ht="25.5" customHeight="1">
      <c r="A30" s="26"/>
      <c r="B30" s="14">
        <v>3132</v>
      </c>
      <c r="C30" s="47"/>
      <c r="D30" s="19"/>
      <c r="E30" s="3" t="s">
        <v>270</v>
      </c>
      <c r="F30" s="4"/>
      <c r="G30" s="70">
        <v>100000</v>
      </c>
      <c r="H30" s="70">
        <f t="shared" si="0"/>
        <v>100000</v>
      </c>
      <c r="I30" s="13"/>
    </row>
    <row r="31" spans="1:9" s="103" customFormat="1" ht="38.25">
      <c r="A31" s="45" t="s">
        <v>221</v>
      </c>
      <c r="B31" s="45" t="s">
        <v>145</v>
      </c>
      <c r="C31" s="45" t="s">
        <v>99</v>
      </c>
      <c r="D31" s="15"/>
      <c r="E31" s="100" t="s">
        <v>150</v>
      </c>
      <c r="F31" s="15"/>
      <c r="G31" s="101">
        <f>G32</f>
        <v>1500000</v>
      </c>
      <c r="H31" s="101">
        <f t="shared" si="0"/>
        <v>1500000</v>
      </c>
      <c r="I31" s="102"/>
    </row>
    <row r="32" spans="1:9" ht="40.5">
      <c r="A32" s="18"/>
      <c r="B32" s="8">
        <v>3132</v>
      </c>
      <c r="C32" s="46"/>
      <c r="D32" s="8"/>
      <c r="E32" s="3" t="s">
        <v>252</v>
      </c>
      <c r="F32" s="3"/>
      <c r="G32" s="70">
        <v>1500000</v>
      </c>
      <c r="H32" s="70">
        <f t="shared" si="0"/>
        <v>1500000</v>
      </c>
      <c r="I32" s="12"/>
    </row>
    <row r="33" spans="1:9" ht="25.5">
      <c r="A33" s="166" t="s">
        <v>226</v>
      </c>
      <c r="B33" s="166">
        <v>4060</v>
      </c>
      <c r="C33" s="166" t="s">
        <v>106</v>
      </c>
      <c r="D33" s="100"/>
      <c r="E33" s="100" t="s">
        <v>156</v>
      </c>
      <c r="F33" s="3"/>
      <c r="G33" s="81">
        <f>G34</f>
        <v>326630</v>
      </c>
      <c r="H33" s="81">
        <f>H34</f>
        <v>326630</v>
      </c>
      <c r="I33" s="12"/>
    </row>
    <row r="34" spans="1:9" ht="14.25">
      <c r="A34" s="18"/>
      <c r="B34" s="8">
        <v>3132</v>
      </c>
      <c r="C34" s="46"/>
      <c r="D34" s="21"/>
      <c r="E34" s="3" t="s">
        <v>274</v>
      </c>
      <c r="F34" s="3"/>
      <c r="G34" s="70">
        <v>326630</v>
      </c>
      <c r="H34" s="80">
        <f t="shared" si="0"/>
        <v>326630</v>
      </c>
      <c r="I34" s="12"/>
    </row>
    <row r="35" spans="1:9" s="103" customFormat="1" ht="25.5">
      <c r="A35" s="45" t="s">
        <v>236</v>
      </c>
      <c r="B35" s="15">
        <v>7461</v>
      </c>
      <c r="C35" s="45" t="s">
        <v>131</v>
      </c>
      <c r="D35" s="20"/>
      <c r="E35" s="15" t="s">
        <v>149</v>
      </c>
      <c r="F35" s="15"/>
      <c r="G35" s="101">
        <f>G36+G37</f>
        <v>2000000</v>
      </c>
      <c r="H35" s="101">
        <f>H36+H37</f>
        <v>2000000</v>
      </c>
      <c r="I35" s="102"/>
    </row>
    <row r="36" spans="1:9" ht="13.5">
      <c r="A36" s="18"/>
      <c r="B36" s="8">
        <v>3132</v>
      </c>
      <c r="C36" s="46"/>
      <c r="D36" s="21"/>
      <c r="E36" s="3" t="s">
        <v>253</v>
      </c>
      <c r="F36" s="3"/>
      <c r="G36" s="70">
        <v>1000000</v>
      </c>
      <c r="H36" s="70">
        <f t="shared" si="0"/>
        <v>1000000</v>
      </c>
      <c r="I36" s="12"/>
    </row>
    <row r="37" spans="1:9" ht="27">
      <c r="A37" s="18"/>
      <c r="B37" s="8">
        <v>3132</v>
      </c>
      <c r="C37" s="46"/>
      <c r="D37" s="21"/>
      <c r="E37" s="3" t="s">
        <v>278</v>
      </c>
      <c r="F37" s="3"/>
      <c r="G37" s="70">
        <v>1000000</v>
      </c>
      <c r="H37" s="70">
        <f t="shared" si="0"/>
        <v>1000000</v>
      </c>
      <c r="I37" s="12"/>
    </row>
    <row r="38" spans="1:9" s="17" customFormat="1" ht="14.25" customHeight="1">
      <c r="A38" s="27"/>
      <c r="B38" s="15"/>
      <c r="C38" s="45"/>
      <c r="D38" s="15"/>
      <c r="E38" s="4" t="s">
        <v>46</v>
      </c>
      <c r="F38" s="8"/>
      <c r="G38" s="83">
        <f>G28+G31+G33+G35</f>
        <v>4026630</v>
      </c>
      <c r="H38" s="83">
        <f>H28+H31+H33+H35</f>
        <v>4026630</v>
      </c>
      <c r="I38" s="16"/>
    </row>
    <row r="39" spans="1:9" ht="4.5" customHeight="1">
      <c r="A39" s="18"/>
      <c r="B39" s="8"/>
      <c r="C39" s="46"/>
      <c r="D39" s="8"/>
      <c r="E39" s="3"/>
      <c r="F39" s="3"/>
      <c r="G39" s="70"/>
      <c r="H39" s="80"/>
      <c r="I39" s="12"/>
    </row>
    <row r="40" spans="1:9" s="103" customFormat="1" ht="24" customHeight="1">
      <c r="A40" s="45" t="s">
        <v>234</v>
      </c>
      <c r="B40" s="96">
        <v>7330</v>
      </c>
      <c r="C40" s="97" t="s">
        <v>146</v>
      </c>
      <c r="D40" s="98"/>
      <c r="E40" s="15" t="s">
        <v>250</v>
      </c>
      <c r="F40" s="15"/>
      <c r="G40" s="101">
        <f>G42+G41</f>
        <v>1140500</v>
      </c>
      <c r="H40" s="101">
        <f>H42+H41</f>
        <v>1140500</v>
      </c>
      <c r="I40" s="102"/>
    </row>
    <row r="41" spans="1:9" s="103" customFormat="1" ht="24" customHeight="1">
      <c r="A41" s="45"/>
      <c r="B41" s="96">
        <v>3142</v>
      </c>
      <c r="C41" s="97"/>
      <c r="D41" s="98"/>
      <c r="E41" s="15" t="s">
        <v>277</v>
      </c>
      <c r="F41" s="15"/>
      <c r="G41" s="101">
        <v>140500</v>
      </c>
      <c r="H41" s="70">
        <f t="shared" si="0"/>
        <v>140500</v>
      </c>
      <c r="I41" s="102"/>
    </row>
    <row r="42" spans="1:9" ht="14.25" customHeight="1">
      <c r="A42" s="18"/>
      <c r="B42" s="8">
        <v>3142</v>
      </c>
      <c r="C42" s="46"/>
      <c r="D42" s="8"/>
      <c r="E42" s="3" t="s">
        <v>256</v>
      </c>
      <c r="F42" s="3"/>
      <c r="G42" s="70">
        <v>1000000</v>
      </c>
      <c r="H42" s="70">
        <f t="shared" si="0"/>
        <v>1000000</v>
      </c>
      <c r="I42" s="12"/>
    </row>
    <row r="43" spans="1:9" s="5" customFormat="1" ht="14.25">
      <c r="A43" s="26"/>
      <c r="B43" s="14"/>
      <c r="C43" s="47"/>
      <c r="D43" s="14"/>
      <c r="E43" s="4" t="s">
        <v>45</v>
      </c>
      <c r="F43" s="4"/>
      <c r="G43" s="80">
        <f>G40</f>
        <v>1140500</v>
      </c>
      <c r="H43" s="80">
        <f t="shared" si="0"/>
        <v>1140500</v>
      </c>
      <c r="I43" s="13"/>
    </row>
    <row r="44" spans="1:9" s="5" customFormat="1" ht="4.5" customHeight="1">
      <c r="A44" s="26"/>
      <c r="B44" s="14"/>
      <c r="C44" s="47"/>
      <c r="D44" s="14"/>
      <c r="E44" s="4"/>
      <c r="F44" s="4"/>
      <c r="G44" s="80"/>
      <c r="H44" s="80"/>
      <c r="I44" s="13"/>
    </row>
    <row r="45" spans="1:9" s="5" customFormat="1" ht="14.25" customHeight="1">
      <c r="A45" s="87" t="s">
        <v>201</v>
      </c>
      <c r="B45" s="88" t="s">
        <v>201</v>
      </c>
      <c r="C45" s="89" t="s">
        <v>201</v>
      </c>
      <c r="D45" s="14" t="s">
        <v>218</v>
      </c>
      <c r="E45" s="87" t="s">
        <v>201</v>
      </c>
      <c r="F45" s="87" t="s">
        <v>201</v>
      </c>
      <c r="G45" s="90" t="s">
        <v>201</v>
      </c>
      <c r="H45" s="80">
        <f>H12</f>
        <v>7067130</v>
      </c>
      <c r="I45" s="90" t="s">
        <v>201</v>
      </c>
    </row>
    <row r="46" spans="1:9" s="17" customFormat="1" ht="13.5" customHeight="1" hidden="1">
      <c r="A46" s="6"/>
      <c r="B46" s="15">
        <v>6310</v>
      </c>
      <c r="C46" s="45" t="s">
        <v>128</v>
      </c>
      <c r="D46" s="15"/>
      <c r="E46" s="15" t="s">
        <v>129</v>
      </c>
      <c r="F46" s="15"/>
      <c r="G46" s="16">
        <f>SUM(G47:G47)</f>
        <v>0</v>
      </c>
      <c r="H46" s="6"/>
      <c r="I46" s="16">
        <f>G46</f>
        <v>0</v>
      </c>
    </row>
    <row r="47" spans="1:9" ht="12.75" customHeight="1" hidden="1">
      <c r="A47" s="3"/>
      <c r="B47" s="8">
        <v>3142</v>
      </c>
      <c r="C47" s="48"/>
      <c r="D47" s="42"/>
      <c r="E47" s="3" t="s">
        <v>134</v>
      </c>
      <c r="F47" s="3"/>
      <c r="G47" s="12"/>
      <c r="H47" s="3"/>
      <c r="I47" s="12">
        <f>G47</f>
        <v>0</v>
      </c>
    </row>
    <row r="48" spans="1:9" s="5" customFormat="1" ht="14.25" hidden="1">
      <c r="A48" s="4"/>
      <c r="B48" s="4"/>
      <c r="C48" s="26"/>
      <c r="D48" s="4"/>
      <c r="E48" s="4" t="s">
        <v>45</v>
      </c>
      <c r="F48" s="4"/>
      <c r="G48" s="13">
        <f>SUM(G47:G47)</f>
        <v>0</v>
      </c>
      <c r="H48" s="4"/>
      <c r="I48" s="13">
        <f>G48</f>
        <v>0</v>
      </c>
    </row>
    <row r="49" spans="1:9" s="5" customFormat="1" ht="4.5" customHeight="1" hidden="1">
      <c r="A49" s="4"/>
      <c r="B49" s="4"/>
      <c r="C49" s="26"/>
      <c r="D49" s="4"/>
      <c r="E49" s="4"/>
      <c r="F49" s="4"/>
      <c r="G49" s="13"/>
      <c r="H49" s="4"/>
      <c r="I49" s="13"/>
    </row>
    <row r="50" spans="1:9" s="17" customFormat="1" ht="14.25" hidden="1">
      <c r="A50" s="6"/>
      <c r="B50" s="6">
        <v>6051</v>
      </c>
      <c r="C50" s="27" t="s">
        <v>105</v>
      </c>
      <c r="D50" s="6"/>
      <c r="E50" s="6" t="s">
        <v>136</v>
      </c>
      <c r="F50" s="6"/>
      <c r="G50" s="16">
        <f>G51</f>
        <v>0</v>
      </c>
      <c r="H50" s="6"/>
      <c r="I50" s="16">
        <f>G50</f>
        <v>0</v>
      </c>
    </row>
    <row r="51" spans="1:9" ht="27" hidden="1">
      <c r="A51" s="3"/>
      <c r="B51" s="3">
        <v>3210</v>
      </c>
      <c r="C51" s="18"/>
      <c r="D51" s="3"/>
      <c r="E51" s="3" t="s">
        <v>119</v>
      </c>
      <c r="F51" s="3"/>
      <c r="G51" s="12"/>
      <c r="H51" s="3"/>
      <c r="I51" s="16">
        <f>G51</f>
        <v>0</v>
      </c>
    </row>
    <row r="52" spans="1:9" s="17" customFormat="1" ht="28.5" hidden="1">
      <c r="A52" s="6"/>
      <c r="B52" s="6">
        <v>6052</v>
      </c>
      <c r="C52" s="27" t="s">
        <v>105</v>
      </c>
      <c r="D52" s="6"/>
      <c r="E52" s="6" t="s">
        <v>137</v>
      </c>
      <c r="F52" s="6"/>
      <c r="G52" s="16"/>
      <c r="H52" s="6"/>
      <c r="I52" s="16">
        <f>G52</f>
        <v>0</v>
      </c>
    </row>
    <row r="53" spans="1:9" ht="27" hidden="1">
      <c r="A53" s="3"/>
      <c r="B53" s="3">
        <v>3210</v>
      </c>
      <c r="C53" s="18"/>
      <c r="D53" s="3"/>
      <c r="E53" s="3" t="s">
        <v>120</v>
      </c>
      <c r="F53" s="3"/>
      <c r="G53" s="12"/>
      <c r="H53" s="3"/>
      <c r="I53" s="16">
        <f>G53</f>
        <v>0</v>
      </c>
    </row>
    <row r="54" spans="1:9" s="5" customFormat="1" ht="14.25" hidden="1">
      <c r="A54" s="4"/>
      <c r="B54" s="4"/>
      <c r="C54" s="26"/>
      <c r="D54" s="4"/>
      <c r="E54" s="4" t="s">
        <v>121</v>
      </c>
      <c r="F54" s="4"/>
      <c r="G54" s="13">
        <f>G50+G52</f>
        <v>0</v>
      </c>
      <c r="H54" s="4"/>
      <c r="I54" s="16">
        <f>G54</f>
        <v>0</v>
      </c>
    </row>
    <row r="55" spans="1:9" s="5" customFormat="1" ht="14.25" hidden="1">
      <c r="A55" s="4"/>
      <c r="B55" s="4"/>
      <c r="C55" s="26"/>
      <c r="D55" s="4"/>
      <c r="E55" s="4"/>
      <c r="F55" s="4"/>
      <c r="G55" s="13"/>
      <c r="H55" s="4"/>
      <c r="I55" s="13"/>
    </row>
    <row r="56" spans="1:9" s="5" customFormat="1" ht="14.25" hidden="1">
      <c r="A56" s="4"/>
      <c r="B56" s="4"/>
      <c r="C56" s="26"/>
      <c r="D56" s="4"/>
      <c r="E56" s="4"/>
      <c r="F56" s="4"/>
      <c r="G56" s="13"/>
      <c r="H56" s="4"/>
      <c r="I56" s="13"/>
    </row>
    <row r="57" spans="1:9" s="5" customFormat="1" ht="14.25" hidden="1">
      <c r="A57" s="4"/>
      <c r="B57" s="4"/>
      <c r="C57" s="26"/>
      <c r="D57" s="4"/>
      <c r="E57" s="4"/>
      <c r="F57" s="4"/>
      <c r="G57" s="13"/>
      <c r="H57" s="4"/>
      <c r="I57" s="13"/>
    </row>
    <row r="58" spans="1:9" s="5" customFormat="1" ht="3" customHeight="1" hidden="1">
      <c r="A58" s="4"/>
      <c r="B58" s="4"/>
      <c r="C58" s="4"/>
      <c r="D58" s="4"/>
      <c r="E58" s="4"/>
      <c r="F58" s="4"/>
      <c r="G58" s="13"/>
      <c r="H58" s="4"/>
      <c r="I58" s="13"/>
    </row>
    <row r="59" spans="1:9" s="5" customFormat="1" ht="3" customHeight="1" hidden="1">
      <c r="A59" s="22"/>
      <c r="B59" s="22"/>
      <c r="C59" s="22"/>
      <c r="D59" s="22"/>
      <c r="E59" s="22"/>
      <c r="F59" s="22"/>
      <c r="G59" s="23"/>
      <c r="H59" s="22"/>
      <c r="I59" s="23"/>
    </row>
    <row r="60" spans="1:9" s="5" customFormat="1" ht="3" customHeight="1" hidden="1">
      <c r="A60" s="22"/>
      <c r="B60" s="22"/>
      <c r="C60" s="22"/>
      <c r="D60" s="22"/>
      <c r="E60" s="22"/>
      <c r="F60" s="22"/>
      <c r="G60" s="23"/>
      <c r="H60" s="22"/>
      <c r="I60" s="23"/>
    </row>
    <row r="61" spans="1:9" s="5" customFormat="1" ht="3" customHeight="1" hidden="1">
      <c r="A61" s="22"/>
      <c r="B61" s="22"/>
      <c r="C61" s="22"/>
      <c r="D61" s="22"/>
      <c r="E61" s="22"/>
      <c r="F61" s="22"/>
      <c r="G61" s="23"/>
      <c r="H61" s="22"/>
      <c r="I61" s="23"/>
    </row>
    <row r="62" spans="1:9" s="5" customFormat="1" ht="3" customHeight="1" hidden="1">
      <c r="A62" s="22"/>
      <c r="B62" s="22"/>
      <c r="C62" s="22"/>
      <c r="D62" s="22"/>
      <c r="E62" s="22"/>
      <c r="F62" s="22"/>
      <c r="G62" s="23"/>
      <c r="H62" s="22"/>
      <c r="I62" s="23"/>
    </row>
    <row r="63" spans="1:9" s="5" customFormat="1" ht="3" customHeight="1" hidden="1">
      <c r="A63" s="22"/>
      <c r="B63" s="22"/>
      <c r="C63" s="22"/>
      <c r="D63" s="22"/>
      <c r="E63" s="22"/>
      <c r="F63" s="22"/>
      <c r="G63" s="23"/>
      <c r="H63" s="22"/>
      <c r="I63" s="23"/>
    </row>
    <row r="64" spans="1:9" s="5" customFormat="1" ht="3" customHeight="1" hidden="1">
      <c r="A64" s="22"/>
      <c r="B64" s="22"/>
      <c r="C64" s="22"/>
      <c r="D64" s="22"/>
      <c r="E64" s="22"/>
      <c r="F64" s="22"/>
      <c r="G64" s="23"/>
      <c r="H64" s="22"/>
      <c r="I64" s="23"/>
    </row>
    <row r="65" spans="1:9" s="5" customFormat="1" ht="3" customHeight="1" hidden="1">
      <c r="A65" s="22"/>
      <c r="B65" s="22"/>
      <c r="C65" s="22"/>
      <c r="D65" s="22"/>
      <c r="E65" s="22"/>
      <c r="F65" s="22"/>
      <c r="G65" s="23"/>
      <c r="H65" s="22"/>
      <c r="I65" s="23"/>
    </row>
    <row r="66" spans="2:9" ht="3" customHeight="1">
      <c r="B66" s="24"/>
      <c r="C66" s="24"/>
      <c r="D66" s="24"/>
      <c r="E66" s="24"/>
      <c r="F66" s="24"/>
      <c r="G66" s="25"/>
      <c r="H66" s="24"/>
      <c r="I66" s="25"/>
    </row>
    <row r="67" ht="3.75" customHeight="1" hidden="1"/>
    <row r="68" ht="13.5" hidden="1"/>
    <row r="69" spans="1:7" ht="13.5" customHeight="1">
      <c r="A69" s="177" t="s">
        <v>186</v>
      </c>
      <c r="B69" s="177"/>
      <c r="C69" s="177"/>
      <c r="D69" s="177"/>
      <c r="E69" s="177"/>
      <c r="F69" s="177"/>
      <c r="G69" s="177"/>
    </row>
  </sheetData>
  <sheetProtection/>
  <mergeCells count="14">
    <mergeCell ref="A69:G69"/>
    <mergeCell ref="A8:A10"/>
    <mergeCell ref="E8:E10"/>
    <mergeCell ref="G8:G10"/>
    <mergeCell ref="D8:D10"/>
    <mergeCell ref="C8:C10"/>
    <mergeCell ref="I8:I10"/>
    <mergeCell ref="F8:F10"/>
    <mergeCell ref="B8:B10"/>
    <mergeCell ref="B5:I5"/>
    <mergeCell ref="H8:H10"/>
    <mergeCell ref="F2:I2"/>
    <mergeCell ref="F3:I3"/>
    <mergeCell ref="G1:I1"/>
  </mergeCells>
  <printOptions/>
  <pageMargins left="0.7086614173228347" right="0.9055118110236221" top="1.1811023622047245" bottom="0.3937007874015748" header="0.31496062992125984" footer="0.31496062992125984"/>
  <pageSetup fitToHeight="2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23</cp:lastModifiedBy>
  <cp:lastPrinted>2019-01-30T12:41:27Z</cp:lastPrinted>
  <dcterms:created xsi:type="dcterms:W3CDTF">2012-01-01T19:26:23Z</dcterms:created>
  <dcterms:modified xsi:type="dcterms:W3CDTF">2019-01-30T12:46:03Z</dcterms:modified>
  <cp:category/>
  <cp:version/>
  <cp:contentType/>
  <cp:contentStatus/>
</cp:coreProperties>
</file>